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Usuarios\PC RENDER 04\Downloads\"/>
    </mc:Choice>
  </mc:AlternateContent>
  <xr:revisionPtr revIDLastSave="0" documentId="13_ncr:1_{220A8578-D2E1-44C2-A44B-E19AED944391}" xr6:coauthVersionLast="47" xr6:coauthVersionMax="47" xr10:uidLastSave="{00000000-0000-0000-0000-000000000000}"/>
  <bookViews>
    <workbookView xWindow="-120" yWindow="-120" windowWidth="29040" windowHeight="15840" tabRatio="633" xr2:uid="{00000000-000D-0000-FFFF-FFFF00000000}"/>
  </bookViews>
  <sheets>
    <sheet name="Valorizado" sheetId="1" r:id="rId1"/>
    <sheet name="CURVA S" sheetId="2" r:id="rId2"/>
    <sheet name="CAL DESEMBOLSO" sheetId="4" r:id="rId3"/>
    <sheet name="EQUIPO MINIMO" sheetId="5" r:id="rId4"/>
  </sheets>
  <definedNames>
    <definedName name="_xlnm._FilterDatabase" localSheetId="0" hidden="1">Valorizado!$A$14:$WUC$1065</definedName>
    <definedName name="_xlnm.Print_Area" localSheetId="1">'CURVA S'!$A$1:$AG$85</definedName>
    <definedName name="_xlnm.Print_Area" localSheetId="3">'EQUIPO MINIMO'!$A$1:$J$31</definedName>
    <definedName name="_xlnm.Print_Area" localSheetId="0">Valorizado!$B$1:$AG$1079</definedName>
    <definedName name="_xlnm.Print_Titles" localSheetId="0">Valorizado!$1:$14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74" i="1" l="1"/>
  <c r="AJ1074" i="1" s="1"/>
  <c r="AJ1072" i="1"/>
  <c r="AI1072" i="1"/>
  <c r="AI1071" i="1"/>
  <c r="AJ1071" i="1" s="1"/>
  <c r="AI1070" i="1"/>
  <c r="AJ1070" i="1" s="1"/>
  <c r="AJ1069" i="1"/>
  <c r="AI1069" i="1"/>
  <c r="AI1068" i="1"/>
  <c r="AH1074" i="1"/>
  <c r="AH1072" i="1"/>
  <c r="AH1071" i="1"/>
  <c r="AH1070" i="1"/>
  <c r="AH1069" i="1"/>
  <c r="AH1068" i="1"/>
  <c r="AG1069" i="1"/>
  <c r="AF1069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F1069" i="1"/>
  <c r="I17" i="2" l="1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H25" i="2"/>
  <c r="H23" i="2"/>
  <c r="H21" i="2"/>
  <c r="H19" i="2"/>
  <c r="H17" i="2"/>
  <c r="F25" i="2"/>
  <c r="F23" i="2"/>
  <c r="B25" i="2"/>
  <c r="B23" i="2"/>
  <c r="B21" i="2"/>
  <c r="F21" i="2"/>
  <c r="F19" i="2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AF1068" i="1"/>
  <c r="I1068" i="1"/>
  <c r="H1068" i="1"/>
  <c r="AG1068" i="1" s="1"/>
  <c r="B19" i="2"/>
  <c r="C8" i="2" l="1"/>
  <c r="B8" i="4" s="1"/>
  <c r="B6" i="5" s="1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J10" i="2"/>
  <c r="K10" i="2"/>
  <c r="L10" i="2"/>
  <c r="M10" i="2"/>
  <c r="N10" i="2"/>
  <c r="I10" i="2"/>
  <c r="H10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F17" i="2"/>
  <c r="F15" i="2"/>
  <c r="F13" i="2"/>
  <c r="E31" i="2"/>
  <c r="E29" i="2"/>
  <c r="D28" i="2"/>
  <c r="B29" i="2"/>
  <c r="B30" i="2"/>
  <c r="B31" i="2"/>
  <c r="B28" i="2"/>
  <c r="B27" i="2"/>
  <c r="B17" i="2"/>
  <c r="B15" i="2"/>
  <c r="B13" i="2"/>
  <c r="C1" i="5"/>
  <c r="C1" i="4"/>
  <c r="H1" i="2"/>
  <c r="F1070" i="1"/>
  <c r="K27" i="2"/>
  <c r="K28" i="2" s="1"/>
  <c r="S27" i="2"/>
  <c r="S28" i="2" s="1"/>
  <c r="AA27" i="2"/>
  <c r="AA28" i="2" s="1"/>
  <c r="AE1070" i="1" l="1"/>
  <c r="W1070" i="1"/>
  <c r="O1070" i="1"/>
  <c r="O1071" i="1"/>
  <c r="T1070" i="1"/>
  <c r="T1071" i="1" s="1"/>
  <c r="Q27" i="2"/>
  <c r="Q28" i="2" s="1"/>
  <c r="AC1070" i="1"/>
  <c r="U1070" i="1"/>
  <c r="M1070" i="1"/>
  <c r="AA1070" i="1"/>
  <c r="S1070" i="1"/>
  <c r="K1070" i="1"/>
  <c r="Z1070" i="1"/>
  <c r="R1070" i="1"/>
  <c r="J1070" i="1"/>
  <c r="H27" i="2"/>
  <c r="H28" i="2" s="1"/>
  <c r="Z27" i="2"/>
  <c r="Z28" i="2" s="1"/>
  <c r="R27" i="2"/>
  <c r="R28" i="2" s="1"/>
  <c r="J27" i="2"/>
  <c r="J28" i="2" s="1"/>
  <c r="C16" i="4"/>
  <c r="E16" i="4" s="1"/>
  <c r="F16" i="4" s="1"/>
  <c r="Y27" i="2"/>
  <c r="Y28" i="2" s="1"/>
  <c r="I27" i="2"/>
  <c r="I28" i="2" s="1"/>
  <c r="AA29" i="2"/>
  <c r="AA30" i="2" s="1"/>
  <c r="AA31" i="2" s="1"/>
  <c r="AA32" i="2" s="1"/>
  <c r="S29" i="2"/>
  <c r="S30" i="2" s="1"/>
  <c r="S31" i="2" s="1"/>
  <c r="S32" i="2" s="1"/>
  <c r="K29" i="2"/>
  <c r="K30" i="2" s="1"/>
  <c r="K31" i="2" s="1"/>
  <c r="K32" i="2" s="1"/>
  <c r="AF27" i="2"/>
  <c r="AF28" i="2" s="1"/>
  <c r="X27" i="2"/>
  <c r="X28" i="2" s="1"/>
  <c r="P27" i="2"/>
  <c r="P28" i="2" s="1"/>
  <c r="AE27" i="2"/>
  <c r="AE28" i="2" s="1"/>
  <c r="W27" i="2"/>
  <c r="W28" i="2" s="1"/>
  <c r="O27" i="2"/>
  <c r="O28" i="2" s="1"/>
  <c r="AD27" i="2"/>
  <c r="AD28" i="2" s="1"/>
  <c r="V27" i="2"/>
  <c r="V28" i="2" s="1"/>
  <c r="N27" i="2"/>
  <c r="N28" i="2" s="1"/>
  <c r="AB1070" i="1"/>
  <c r="AB1071" i="1" s="1"/>
  <c r="AC27" i="2"/>
  <c r="AC28" i="2" s="1"/>
  <c r="U27" i="2"/>
  <c r="U28" i="2" s="1"/>
  <c r="M27" i="2"/>
  <c r="M28" i="2" s="1"/>
  <c r="AB27" i="2"/>
  <c r="AB28" i="2" s="1"/>
  <c r="T27" i="2"/>
  <c r="T28" i="2" s="1"/>
  <c r="L27" i="2"/>
  <c r="L28" i="2" s="1"/>
  <c r="K1071" i="1"/>
  <c r="L1070" i="1"/>
  <c r="L1071" i="1" s="1"/>
  <c r="H1070" i="1"/>
  <c r="H1071" i="1" s="1"/>
  <c r="Y1070" i="1"/>
  <c r="Y1071" i="1" s="1"/>
  <c r="Q1070" i="1"/>
  <c r="I1070" i="1"/>
  <c r="I1071" i="1" s="1"/>
  <c r="AF1070" i="1"/>
  <c r="AF1071" i="1" s="1"/>
  <c r="X1070" i="1"/>
  <c r="X1071" i="1" s="1"/>
  <c r="P1070" i="1"/>
  <c r="P1071" i="1" s="1"/>
  <c r="N1070" i="1"/>
  <c r="N1071" i="1" s="1"/>
  <c r="AD1070" i="1"/>
  <c r="AD1071" i="1" s="1"/>
  <c r="V1070" i="1"/>
  <c r="V1071" i="1" s="1"/>
  <c r="F1071" i="1"/>
  <c r="R1071" i="1" l="1"/>
  <c r="R1072" i="1" s="1"/>
  <c r="R1074" i="1" s="1"/>
  <c r="AE1071" i="1"/>
  <c r="AE1072" i="1" s="1"/>
  <c r="AE1074" i="1" s="1"/>
  <c r="C39" i="4" s="1"/>
  <c r="E39" i="4" s="1"/>
  <c r="AC39" i="4" s="1"/>
  <c r="AC42" i="4" s="1"/>
  <c r="U1071" i="1"/>
  <c r="U1072" i="1" s="1"/>
  <c r="U1074" i="1" s="1"/>
  <c r="W1071" i="1"/>
  <c r="T1072" i="1"/>
  <c r="T1074" i="1" s="1"/>
  <c r="K1072" i="1"/>
  <c r="K1074" i="1" s="1"/>
  <c r="Y1072" i="1"/>
  <c r="Y1074" i="1" s="1"/>
  <c r="Y1076" i="1" s="1"/>
  <c r="M1071" i="1"/>
  <c r="O1072" i="1"/>
  <c r="O1074" i="1" s="1"/>
  <c r="O1076" i="1" s="1"/>
  <c r="I1072" i="1"/>
  <c r="I1074" i="1" s="1"/>
  <c r="N1072" i="1"/>
  <c r="N1074" i="1" s="1"/>
  <c r="Z1071" i="1"/>
  <c r="H1072" i="1"/>
  <c r="H1074" i="1" s="1"/>
  <c r="V1072" i="1"/>
  <c r="V1074" i="1" s="1"/>
  <c r="V1077" i="1" s="1"/>
  <c r="AD1072" i="1"/>
  <c r="AD1074" i="1" s="1"/>
  <c r="P1072" i="1"/>
  <c r="P1074" i="1" s="1"/>
  <c r="Q29" i="2"/>
  <c r="Q30" i="2" s="1"/>
  <c r="Q31" i="2" s="1"/>
  <c r="Q32" i="2" s="1"/>
  <c r="L1072" i="1"/>
  <c r="L1074" i="1" s="1"/>
  <c r="L1077" i="1" s="1"/>
  <c r="AF1072" i="1"/>
  <c r="AF1074" i="1" s="1"/>
  <c r="J1071" i="1"/>
  <c r="S1071" i="1"/>
  <c r="AC1071" i="1"/>
  <c r="X1072" i="1"/>
  <c r="X1074" i="1" s="1"/>
  <c r="X1076" i="1" s="1"/>
  <c r="F1072" i="1"/>
  <c r="F1074" i="1" s="1"/>
  <c r="AB1072" i="1"/>
  <c r="AB1074" i="1" s="1"/>
  <c r="AA1071" i="1"/>
  <c r="AG27" i="2"/>
  <c r="AG28" i="2" s="1"/>
  <c r="M29" i="2"/>
  <c r="M30" i="2" s="1"/>
  <c r="M31" i="2" s="1"/>
  <c r="M32" i="2" s="1"/>
  <c r="O29" i="2"/>
  <c r="Q1071" i="1"/>
  <c r="U29" i="2"/>
  <c r="U30" i="2" s="1"/>
  <c r="U31" i="2" s="1"/>
  <c r="U32" i="2" s="1"/>
  <c r="W29" i="2"/>
  <c r="W30" i="2" s="1"/>
  <c r="W31" i="2" s="1"/>
  <c r="W32" i="2" s="1"/>
  <c r="I29" i="2"/>
  <c r="I30" i="2" s="1"/>
  <c r="I31" i="2" s="1"/>
  <c r="I32" i="2" s="1"/>
  <c r="AC29" i="2"/>
  <c r="AC30" i="2" s="1"/>
  <c r="AC31" i="2" s="1"/>
  <c r="AC32" i="2" s="1"/>
  <c r="Y29" i="2"/>
  <c r="Y30" i="2" s="1"/>
  <c r="Y31" i="2" s="1"/>
  <c r="Y32" i="2" s="1"/>
  <c r="P29" i="2"/>
  <c r="P30" i="2" s="1"/>
  <c r="P31" i="2" s="1"/>
  <c r="P32" i="2" s="1"/>
  <c r="AE29" i="2"/>
  <c r="AE30" i="2" s="1"/>
  <c r="AE31" i="2" s="1"/>
  <c r="AE32" i="2" s="1"/>
  <c r="N29" i="2"/>
  <c r="N30" i="2" s="1"/>
  <c r="N31" i="2" s="1"/>
  <c r="N32" i="2" s="1"/>
  <c r="X29" i="2"/>
  <c r="J29" i="2"/>
  <c r="J30" i="2" s="1"/>
  <c r="J31" i="2" s="1"/>
  <c r="J32" i="2" s="1"/>
  <c r="L29" i="2"/>
  <c r="L30" i="2" s="1"/>
  <c r="L31" i="2" s="1"/>
  <c r="L32" i="2" s="1"/>
  <c r="V29" i="2"/>
  <c r="V30" i="2" s="1"/>
  <c r="V31" i="2" s="1"/>
  <c r="V32" i="2" s="1"/>
  <c r="AF29" i="2"/>
  <c r="AF30" i="2" s="1"/>
  <c r="AF31" i="2" s="1"/>
  <c r="AF32" i="2" s="1"/>
  <c r="R29" i="2"/>
  <c r="T29" i="2"/>
  <c r="T30" i="2" s="1"/>
  <c r="T31" i="2" s="1"/>
  <c r="T32" i="2" s="1"/>
  <c r="AD29" i="2"/>
  <c r="AD30" i="2" s="1"/>
  <c r="AD31" i="2" s="1"/>
  <c r="AD32" i="2" s="1"/>
  <c r="Z29" i="2"/>
  <c r="AB29" i="2"/>
  <c r="AB30" i="2" s="1"/>
  <c r="AB31" i="2" s="1"/>
  <c r="AB32" i="2" s="1"/>
  <c r="H29" i="2"/>
  <c r="AG1070" i="1"/>
  <c r="V1078" i="1" l="1"/>
  <c r="L1078" i="1"/>
  <c r="R1077" i="1"/>
  <c r="R1078" i="1" s="1"/>
  <c r="C26" i="4"/>
  <c r="E26" i="4" s="1"/>
  <c r="P26" i="4" s="1"/>
  <c r="P42" i="4" s="1"/>
  <c r="R1076" i="1"/>
  <c r="Y1077" i="1"/>
  <c r="Y1078" i="1" s="1"/>
  <c r="C33" i="4"/>
  <c r="E33" i="4" s="1"/>
  <c r="W33" i="4" s="1"/>
  <c r="W42" i="4" s="1"/>
  <c r="N1076" i="1"/>
  <c r="N1077" i="1"/>
  <c r="N1078" i="1" s="1"/>
  <c r="C22" i="4"/>
  <c r="E22" i="4" s="1"/>
  <c r="L22" i="4" s="1"/>
  <c r="L42" i="4" s="1"/>
  <c r="K1076" i="1"/>
  <c r="K1077" i="1"/>
  <c r="K1078" i="1" s="1"/>
  <c r="C20" i="4"/>
  <c r="E20" i="4" s="1"/>
  <c r="J20" i="4" s="1"/>
  <c r="J42" i="4" s="1"/>
  <c r="P1077" i="1"/>
  <c r="P1078" i="1" s="1"/>
  <c r="P1076" i="1"/>
  <c r="AD1077" i="1"/>
  <c r="AD1078" i="1" s="1"/>
  <c r="AD1076" i="1"/>
  <c r="C38" i="4"/>
  <c r="E38" i="4" s="1"/>
  <c r="AB38" i="4" s="1"/>
  <c r="AB42" i="4" s="1"/>
  <c r="C29" i="4"/>
  <c r="E29" i="4" s="1"/>
  <c r="S29" i="4" s="1"/>
  <c r="S42" i="4" s="1"/>
  <c r="U1077" i="1"/>
  <c r="U1078" i="1" s="1"/>
  <c r="U1076" i="1"/>
  <c r="W1072" i="1"/>
  <c r="W1074" i="1" s="1"/>
  <c r="C18" i="4"/>
  <c r="E18" i="4" s="1"/>
  <c r="H18" i="4" s="1"/>
  <c r="H42" i="4" s="1"/>
  <c r="I1076" i="1"/>
  <c r="AF1077" i="1"/>
  <c r="AF1078" i="1" s="1"/>
  <c r="C40" i="4"/>
  <c r="E40" i="4" s="1"/>
  <c r="AD40" i="4" s="1"/>
  <c r="AF1076" i="1"/>
  <c r="X1077" i="1"/>
  <c r="X1078" i="1" s="1"/>
  <c r="L1076" i="1"/>
  <c r="AA1072" i="1"/>
  <c r="AA1074" i="1" s="1"/>
  <c r="M1072" i="1"/>
  <c r="M1074" i="1" s="1"/>
  <c r="C32" i="4"/>
  <c r="E32" i="4" s="1"/>
  <c r="V32" i="4" s="1"/>
  <c r="V42" i="4" s="1"/>
  <c r="AC1072" i="1"/>
  <c r="AC1074" i="1" s="1"/>
  <c r="Z1072" i="1"/>
  <c r="Z1074" i="1" s="1"/>
  <c r="V1076" i="1"/>
  <c r="C24" i="4"/>
  <c r="E24" i="4" s="1"/>
  <c r="N24" i="4" s="1"/>
  <c r="N42" i="4" s="1"/>
  <c r="C30" i="4"/>
  <c r="E30" i="4" s="1"/>
  <c r="T30" i="4" s="1"/>
  <c r="T42" i="4" s="1"/>
  <c r="S1072" i="1"/>
  <c r="S1074" i="1" s="1"/>
  <c r="Q1072" i="1"/>
  <c r="Q1074" i="1" s="1"/>
  <c r="Q1077" i="1" s="1"/>
  <c r="Q1078" i="1" s="1"/>
  <c r="J1072" i="1"/>
  <c r="J1074" i="1" s="1"/>
  <c r="AG29" i="2"/>
  <c r="AG30" i="2" s="1"/>
  <c r="AG31" i="2" s="1"/>
  <c r="AG32" i="2" s="1"/>
  <c r="I1077" i="1"/>
  <c r="I1078" i="1" s="1"/>
  <c r="C23" i="4"/>
  <c r="E23" i="4" s="1"/>
  <c r="M23" i="4" s="1"/>
  <c r="M42" i="4" s="1"/>
  <c r="O1077" i="1"/>
  <c r="O1078" i="1" s="1"/>
  <c r="AE1077" i="1"/>
  <c r="AE1078" i="1" s="1"/>
  <c r="AE1076" i="1"/>
  <c r="T1076" i="1"/>
  <c r="T1077" i="1"/>
  <c r="T1078" i="1" s="1"/>
  <c r="AB1076" i="1"/>
  <c r="AB1077" i="1"/>
  <c r="AB1078" i="1" s="1"/>
  <c r="C28" i="4"/>
  <c r="E28" i="4" s="1"/>
  <c r="R28" i="4" s="1"/>
  <c r="R42" i="4" s="1"/>
  <c r="C36" i="4"/>
  <c r="E36" i="4" s="1"/>
  <c r="Z36" i="4" s="1"/>
  <c r="Z42" i="4" s="1"/>
  <c r="O30" i="2"/>
  <c r="O31" i="2" s="1"/>
  <c r="O32" i="2" s="1"/>
  <c r="H30" i="2"/>
  <c r="H31" i="2" s="1"/>
  <c r="H32" i="2" s="1"/>
  <c r="AG1071" i="1"/>
  <c r="R30" i="2"/>
  <c r="R31" i="2" s="1"/>
  <c r="R32" i="2" s="1"/>
  <c r="X30" i="2"/>
  <c r="X31" i="2" s="1"/>
  <c r="X32" i="2" s="1"/>
  <c r="Z30" i="2"/>
  <c r="Z31" i="2" s="1"/>
  <c r="Z32" i="2" s="1"/>
  <c r="M1076" i="1" l="1"/>
  <c r="M1077" i="1"/>
  <c r="M1078" i="1" s="1"/>
  <c r="C21" i="4"/>
  <c r="E21" i="4" s="1"/>
  <c r="K21" i="4" s="1"/>
  <c r="K42" i="4" s="1"/>
  <c r="W1076" i="1"/>
  <c r="W1077" i="1"/>
  <c r="W1078" i="1" s="1"/>
  <c r="C31" i="4"/>
  <c r="E31" i="4" s="1"/>
  <c r="U31" i="4" s="1"/>
  <c r="U42" i="4" s="1"/>
  <c r="C35" i="4"/>
  <c r="E35" i="4" s="1"/>
  <c r="Y35" i="4" s="1"/>
  <c r="Y42" i="4" s="1"/>
  <c r="AA1076" i="1"/>
  <c r="AA1077" i="1"/>
  <c r="AA1078" i="1" s="1"/>
  <c r="Z1076" i="1"/>
  <c r="C34" i="4"/>
  <c r="E34" i="4" s="1"/>
  <c r="X34" i="4" s="1"/>
  <c r="X42" i="4" s="1"/>
  <c r="Z1077" i="1"/>
  <c r="Z1078" i="1" s="1"/>
  <c r="J1077" i="1"/>
  <c r="J1078" i="1" s="1"/>
  <c r="C19" i="4"/>
  <c r="E19" i="4" s="1"/>
  <c r="I19" i="4" s="1"/>
  <c r="I42" i="4" s="1"/>
  <c r="J1076" i="1"/>
  <c r="C37" i="4"/>
  <c r="E37" i="4" s="1"/>
  <c r="AA37" i="4" s="1"/>
  <c r="AA42" i="4" s="1"/>
  <c r="AC1077" i="1"/>
  <c r="AC1078" i="1" s="1"/>
  <c r="AC1076" i="1"/>
  <c r="AG1072" i="1"/>
  <c r="AG1074" i="1" s="1"/>
  <c r="C27" i="4"/>
  <c r="E27" i="4" s="1"/>
  <c r="Q27" i="4" s="1"/>
  <c r="Q42" i="4" s="1"/>
  <c r="S1076" i="1"/>
  <c r="S1077" i="1"/>
  <c r="S1078" i="1" s="1"/>
  <c r="C25" i="4"/>
  <c r="E25" i="4" s="1"/>
  <c r="O25" i="4" s="1"/>
  <c r="O42" i="4" s="1"/>
  <c r="Q1076" i="1"/>
  <c r="H33" i="2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G1077" i="1" l="1"/>
  <c r="AG1078" i="1" s="1"/>
  <c r="AG1076" i="1"/>
  <c r="C41" i="4"/>
  <c r="C7" i="2"/>
  <c r="B7" i="4" s="1"/>
  <c r="B5" i="5" s="1"/>
  <c r="H1077" i="1" l="1"/>
  <c r="H1078" i="1" s="1"/>
  <c r="C17" i="4"/>
  <c r="E17" i="4" s="1"/>
  <c r="G17" i="4" s="1"/>
  <c r="G42" i="4" s="1"/>
  <c r="H1076" i="1"/>
  <c r="F27" i="2" l="1"/>
  <c r="F29" i="2" l="1"/>
  <c r="F28" i="2" l="1"/>
  <c r="F30" i="2" s="1"/>
  <c r="F31" i="2" s="1"/>
  <c r="F32" i="2" s="1"/>
  <c r="K34" i="2" l="1"/>
  <c r="S34" i="2"/>
  <c r="AA34" i="2"/>
  <c r="Q34" i="2"/>
  <c r="M34" i="2"/>
  <c r="AF34" i="2"/>
  <c r="W34" i="2"/>
  <c r="Y34" i="2"/>
  <c r="AE34" i="2"/>
  <c r="L34" i="2"/>
  <c r="I34" i="2"/>
  <c r="AC34" i="2"/>
  <c r="P34" i="2"/>
  <c r="J34" i="2"/>
  <c r="AD34" i="2"/>
  <c r="AB34" i="2"/>
  <c r="V34" i="2"/>
  <c r="U34" i="2"/>
  <c r="AG34" i="2"/>
  <c r="N34" i="2"/>
  <c r="T34" i="2"/>
  <c r="Z34" i="2"/>
  <c r="O34" i="2"/>
  <c r="R34" i="2"/>
  <c r="X34" i="2"/>
  <c r="H34" i="2"/>
  <c r="H35" i="2" s="1"/>
  <c r="I35" i="2" l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H1079" i="1"/>
  <c r="I1079" i="1" l="1"/>
  <c r="J1079" i="1" s="1"/>
  <c r="K1079" i="1" s="1"/>
  <c r="L1079" i="1" s="1"/>
  <c r="M1079" i="1" s="1"/>
  <c r="N1079" i="1" s="1"/>
  <c r="O1079" i="1" s="1"/>
  <c r="P1079" i="1" s="1"/>
  <c r="Q1079" i="1" s="1"/>
  <c r="R1079" i="1" s="1"/>
  <c r="S1079" i="1" s="1"/>
  <c r="T1079" i="1" s="1"/>
  <c r="U1079" i="1" s="1"/>
  <c r="V1079" i="1" s="1"/>
  <c r="W1079" i="1" s="1"/>
  <c r="X1079" i="1" s="1"/>
  <c r="Y1079" i="1" s="1"/>
  <c r="Z1079" i="1" s="1"/>
  <c r="AA1079" i="1" s="1"/>
  <c r="AB1079" i="1" s="1"/>
  <c r="AC1079" i="1" s="1"/>
  <c r="AD1079" i="1" s="1"/>
  <c r="AE1079" i="1" s="1"/>
  <c r="AF1079" i="1" s="1"/>
  <c r="AG1079" i="1" s="1"/>
  <c r="E41" i="4"/>
  <c r="AE41" i="4" s="1"/>
  <c r="AE42" i="4" l="1"/>
  <c r="C42" i="4" l="1"/>
  <c r="H43" i="4" l="1"/>
  <c r="M43" i="4"/>
  <c r="AC43" i="4"/>
  <c r="X43" i="4"/>
  <c r="R43" i="4"/>
  <c r="Z43" i="4"/>
  <c r="AA43" i="4"/>
  <c r="L43" i="4"/>
  <c r="T43" i="4"/>
  <c r="K43" i="4"/>
  <c r="S43" i="4"/>
  <c r="Y43" i="4"/>
  <c r="I43" i="4"/>
  <c r="AB43" i="4"/>
  <c r="Q43" i="4"/>
  <c r="J43" i="4"/>
  <c r="P43" i="4"/>
  <c r="U43" i="4"/>
  <c r="N43" i="4"/>
  <c r="V43" i="4"/>
  <c r="W43" i="4"/>
  <c r="O43" i="4"/>
  <c r="G43" i="4"/>
  <c r="C13" i="4"/>
  <c r="AE43" i="4"/>
  <c r="AD42" i="4"/>
  <c r="AD43" i="4" s="1"/>
  <c r="E42" i="4"/>
  <c r="D15" i="4" l="1"/>
  <c r="F15" i="4" s="1"/>
  <c r="D14" i="4"/>
  <c r="F14" i="4" l="1"/>
  <c r="D42" i="4"/>
  <c r="F42" i="4" l="1"/>
  <c r="F43" i="4" s="1"/>
  <c r="F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</calcChain>
</file>

<file path=xl/sharedStrings.xml><?xml version="1.0" encoding="utf-8"?>
<sst xmlns="http://schemas.openxmlformats.org/spreadsheetml/2006/main" count="2339" uniqueCount="2234">
  <si>
    <t>ITEM</t>
  </si>
  <si>
    <t>01.01.01</t>
  </si>
  <si>
    <t>01.01.01.01</t>
  </si>
  <si>
    <t>01.01.02</t>
  </si>
  <si>
    <t>01.01.02.01</t>
  </si>
  <si>
    <t>01.01.03</t>
  </si>
  <si>
    <t>01.01.03.01</t>
  </si>
  <si>
    <t>01.02.01</t>
  </si>
  <si>
    <t>02.01.01</t>
  </si>
  <si>
    <t>02.01.01.01</t>
  </si>
  <si>
    <t>02.01.02</t>
  </si>
  <si>
    <t>02.01.02.01</t>
  </si>
  <si>
    <t>02.01.03</t>
  </si>
  <si>
    <t>02.01.03.01</t>
  </si>
  <si>
    <t>02.02.01</t>
  </si>
  <si>
    <t>02.02.01.01</t>
  </si>
  <si>
    <t>02.02.02</t>
  </si>
  <si>
    <t>02.02.02.01</t>
  </si>
  <si>
    <t>02.02.03</t>
  </si>
  <si>
    <t>02.02.03.01</t>
  </si>
  <si>
    <t>03.01.01</t>
  </si>
  <si>
    <t>03.01.01.01</t>
  </si>
  <si>
    <t>03.01.02</t>
  </si>
  <si>
    <t>03.01.02.01</t>
  </si>
  <si>
    <t>03.01.02.02</t>
  </si>
  <si>
    <t>03.01.02.03</t>
  </si>
  <si>
    <t>04.01.01</t>
  </si>
  <si>
    <t>04.01.01.01</t>
  </si>
  <si>
    <t>04.01.01.02</t>
  </si>
  <si>
    <t>04.01.01.03</t>
  </si>
  <si>
    <t>04.01.01.04</t>
  </si>
  <si>
    <t>04.01.01.05</t>
  </si>
  <si>
    <t>04.01.01.06</t>
  </si>
  <si>
    <t>04.01.01.07</t>
  </si>
  <si>
    <t>04.01.01.08</t>
  </si>
  <si>
    <t>04.01.01.09</t>
  </si>
  <si>
    <t>04.01.01.10</t>
  </si>
  <si>
    <t>04.01.01.11</t>
  </si>
  <si>
    <t>04.01.02</t>
  </si>
  <si>
    <t>04.01.02.01</t>
  </si>
  <si>
    <t>04.01.02.02</t>
  </si>
  <si>
    <t>04.01.02.03</t>
  </si>
  <si>
    <t>04.01.02.04</t>
  </si>
  <si>
    <t>04.01.02.05</t>
  </si>
  <si>
    <t>04.01.03</t>
  </si>
  <si>
    <t>04.01.03.01</t>
  </si>
  <si>
    <t>DESCRIPCION</t>
  </si>
  <si>
    <t>PROYECTO:</t>
  </si>
  <si>
    <t>LUGAR:</t>
  </si>
  <si>
    <t>FECHA:</t>
  </si>
  <si>
    <t>VALOR REFERENCIAL</t>
  </si>
  <si>
    <t>VALORIZADO ACUMULADO</t>
  </si>
  <si>
    <t>VAALORIZACION MENSUAL PROGRAMADA</t>
  </si>
  <si>
    <t>% AVANCE MENSUAL PROGRAMADO</t>
  </si>
  <si>
    <t>% AVANCE MENSUAL ACUMULADO</t>
  </si>
  <si>
    <t>TRABAJOS PRELIMINARES</t>
  </si>
  <si>
    <t>MOVIMIENTO DE TIERRAS</t>
  </si>
  <si>
    <t>RELLENOS</t>
  </si>
  <si>
    <t>ELIMINACION DE MATERIAL EXCEDENTE</t>
  </si>
  <si>
    <t>SEGURIDAD Y SALUD</t>
  </si>
  <si>
    <t>ESTRUCTURAS</t>
  </si>
  <si>
    <t>SOLADOS</t>
  </si>
  <si>
    <t>ZAPATAS</t>
  </si>
  <si>
    <t>VARIOS</t>
  </si>
  <si>
    <t>COLUMNAS</t>
  </si>
  <si>
    <t>ARQUITECTURA</t>
  </si>
  <si>
    <t>PUERTAS</t>
  </si>
  <si>
    <t>OTROS</t>
  </si>
  <si>
    <t>INSTALACIONES SANITARIAS</t>
  </si>
  <si>
    <t>SUMINISTRO DE APARATOS SANITARIOS</t>
  </si>
  <si>
    <t>INSTALACION DE APARATOS SANITARIOS</t>
  </si>
  <si>
    <t>INSTALACIONES ELECTRICAS</t>
  </si>
  <si>
    <t>INSTALACIONES MECANICAS</t>
  </si>
  <si>
    <t>ACCESORIOS</t>
  </si>
  <si>
    <t>----------------------</t>
  </si>
  <si>
    <t>Obra</t>
  </si>
  <si>
    <t>Ubicación</t>
  </si>
  <si>
    <t>PRESUPUESTO</t>
  </si>
  <si>
    <t>REFERENCIAL</t>
  </si>
  <si>
    <t>01</t>
  </si>
  <si>
    <t>02</t>
  </si>
  <si>
    <t>03</t>
  </si>
  <si>
    <t>04</t>
  </si>
  <si>
    <t>05</t>
  </si>
  <si>
    <t>06</t>
  </si>
  <si>
    <t>07</t>
  </si>
  <si>
    <t>GASTOS GENERALES</t>
  </si>
  <si>
    <t>PORCENTAJE DE AVANCE PARCIAL</t>
  </si>
  <si>
    <t>PORCENTAJE DE AVANCE ACUMULADO</t>
  </si>
  <si>
    <t>Parcial .</t>
  </si>
  <si>
    <t>CALENDARIO DE AVANCE DE OBRA VALORIZADO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</si>
  <si>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</si>
  <si>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</si>
  <si>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</si>
  <si>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</si>
  <si>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</si>
  <si>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</si>
  <si>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</si>
  <si>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</si>
  <si>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</si>
  <si>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</si>
  <si>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</si>
  <si>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</si>
  <si>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OBRAS PROVISIONALES,TRABAJOS PRELIMINARES, SEGURIDAD Y SALUD</t>
  </si>
  <si>
    <t>01.01</t>
  </si>
  <si>
    <t>CONSTRUCCIONES PROVISIONALES</t>
  </si>
  <si>
    <t>01.01.01.02</t>
  </si>
  <si>
    <t>01.01.01.03</t>
  </si>
  <si>
    <t>01.01.01.04</t>
  </si>
  <si>
    <t>01.01.01.05</t>
  </si>
  <si>
    <t>01.01.01.06</t>
  </si>
  <si>
    <t>01.01.01.07</t>
  </si>
  <si>
    <t>CERCO PROVISIONAL DE PLANCHA METÁLICA ACANALADA H=3.00 m</t>
  </si>
  <si>
    <t>01.01.01.08</t>
  </si>
  <si>
    <t>INSTALACIONES PROVISIONALES</t>
  </si>
  <si>
    <t>01.01.02.01.01</t>
  </si>
  <si>
    <t>01.01.02.01.02</t>
  </si>
  <si>
    <t>01.01.02.02</t>
  </si>
  <si>
    <t>01.01.02.02.01</t>
  </si>
  <si>
    <t>DESAGUE PARA LA CONSTRUCCION</t>
  </si>
  <si>
    <t>01.01.02.03</t>
  </si>
  <si>
    <t>01.01.02.03.01</t>
  </si>
  <si>
    <t>01.01.02.03.02</t>
  </si>
  <si>
    <t>01.01.02.04</t>
  </si>
  <si>
    <t>01.01.02.04.01</t>
  </si>
  <si>
    <t>01.01.04</t>
  </si>
  <si>
    <t>01.01.04.01</t>
  </si>
  <si>
    <t>01.01.04.02</t>
  </si>
  <si>
    <t>01.01.05</t>
  </si>
  <si>
    <t>01.01.05.01</t>
  </si>
  <si>
    <t>01.01.05.02</t>
  </si>
  <si>
    <t>01.01.06</t>
  </si>
  <si>
    <t>MOVILIZACION DE CAMPAMENTO, MAQUINARIAS Y HERRAMIENTAS</t>
  </si>
  <si>
    <t>01.01.06.01</t>
  </si>
  <si>
    <t>TRAZOS, NIVELES Y REPLANTEO</t>
  </si>
  <si>
    <t>FLETE TERRESTRE</t>
  </si>
  <si>
    <t>01.02</t>
  </si>
  <si>
    <t>01.02.02</t>
  </si>
  <si>
    <t>MEDIDAS PREVENTIVAS COLECTIVAS</t>
  </si>
  <si>
    <t>01.02.03</t>
  </si>
  <si>
    <t>02.01</t>
  </si>
  <si>
    <t>EXCAVACIONES</t>
  </si>
  <si>
    <t>BASES Y SUB BASES GRANULARES</t>
  </si>
  <si>
    <t>02.01.04</t>
  </si>
  <si>
    <t>02.01.04.01</t>
  </si>
  <si>
    <t>02.02</t>
  </si>
  <si>
    <t>FALSO PISO</t>
  </si>
  <si>
    <t>02.02.04</t>
  </si>
  <si>
    <t>VEREDAS</t>
  </si>
  <si>
    <t>02.02.04.01</t>
  </si>
  <si>
    <t>02.02.05</t>
  </si>
  <si>
    <t>02.02.05.01</t>
  </si>
  <si>
    <t>02.02.05.02</t>
  </si>
  <si>
    <t>02.02.06</t>
  </si>
  <si>
    <t>RAMPAS</t>
  </si>
  <si>
    <t>02.02.06.01</t>
  </si>
  <si>
    <t>02.02.06.02</t>
  </si>
  <si>
    <t>02.03</t>
  </si>
  <si>
    <t>02.03.01</t>
  </si>
  <si>
    <t>02.03.01.01</t>
  </si>
  <si>
    <t>02.03.01.02</t>
  </si>
  <si>
    <t>02.03.01.03</t>
  </si>
  <si>
    <t>02.03.02</t>
  </si>
  <si>
    <t>PLATEA DE CIMENTACION</t>
  </si>
  <si>
    <t>02.03.02.01</t>
  </si>
  <si>
    <t>02.03.02.02</t>
  </si>
  <si>
    <t>02.03.02.03</t>
  </si>
  <si>
    <t>02.03.03</t>
  </si>
  <si>
    <t>VIGAS DE CIMENTACION</t>
  </si>
  <si>
    <t>02.03.03.01</t>
  </si>
  <si>
    <t>02.03.03.02</t>
  </si>
  <si>
    <t>02.03.03.03</t>
  </si>
  <si>
    <t>02.03.04</t>
  </si>
  <si>
    <t>SOBRECIMIENTOS REFORZADOS</t>
  </si>
  <si>
    <t>02.03.04.01</t>
  </si>
  <si>
    <t>02.03.04.02</t>
  </si>
  <si>
    <t>02.03.04.03</t>
  </si>
  <si>
    <t>02.03.05</t>
  </si>
  <si>
    <t>02.03.05.01</t>
  </si>
  <si>
    <t>02.03.05.02</t>
  </si>
  <si>
    <t>ENCOFRADO Y DESENCOFRADO NORMAL - PLACAS</t>
  </si>
  <si>
    <t>ACERO DE REFUERZO fy=4200Kg/cm2 - PLACAS</t>
  </si>
  <si>
    <t>02.03.05.03</t>
  </si>
  <si>
    <t>02.03.06</t>
  </si>
  <si>
    <t>02.03.06.01</t>
  </si>
  <si>
    <t>02.03.06.01.01</t>
  </si>
  <si>
    <t>02.03.06.01.02</t>
  </si>
  <si>
    <t>ENCOFRADO Y DESENCOFRADO NORMAL - COLUMNAS</t>
  </si>
  <si>
    <t>02.03.06.01.03</t>
  </si>
  <si>
    <t>ACERO DE REFUERZO fy=4200Kg/cm2 - COLUMNAS</t>
  </si>
  <si>
    <t>02.03.06.02</t>
  </si>
  <si>
    <t>02.03.06.02.01</t>
  </si>
  <si>
    <t>02.03.06.02.02</t>
  </si>
  <si>
    <t>ENCOFRADO Y DESENCOFRADO - COLUMNAS DE AMARRE</t>
  </si>
  <si>
    <t>02.03.06.02.03</t>
  </si>
  <si>
    <t>ACERO DE REFUERZO fy=4200Kg/cm2 - COLUMNAS DE AMARRE</t>
  </si>
  <si>
    <t>02.03.07</t>
  </si>
  <si>
    <t>VIGAS</t>
  </si>
  <si>
    <t>02.03.07.01</t>
  </si>
  <si>
    <t>02.03.07.01.01</t>
  </si>
  <si>
    <t>CONCRETO F´C=280 Kg/cm2 (TIPO I) - VIGAS</t>
  </si>
  <si>
    <t>02.03.07.01.02</t>
  </si>
  <si>
    <t>02.03.07.01.03</t>
  </si>
  <si>
    <t>ACERO DE REFUERZO fy=4200Kg/cm2 - VIGAS</t>
  </si>
  <si>
    <t>02.03.07.02</t>
  </si>
  <si>
    <t>02.03.07.02.01</t>
  </si>
  <si>
    <t>02.03.07.02.02</t>
  </si>
  <si>
    <t>ENCOFRADO Y DESENCOFRADO - VIGAS DE AMARRE</t>
  </si>
  <si>
    <t>02.03.07.02.03</t>
  </si>
  <si>
    <t>ACERO DE REFUERZO fy=4200Kg/cm2 - VIGAS DE AMARRE</t>
  </si>
  <si>
    <t>02.03.08</t>
  </si>
  <si>
    <t>02.03.08.01</t>
  </si>
  <si>
    <t>02.03.08.01.01</t>
  </si>
  <si>
    <t>02.03.08.01.02</t>
  </si>
  <si>
    <t>02.03.08.01.03</t>
  </si>
  <si>
    <t>02.03.08.02</t>
  </si>
  <si>
    <t>02.03.08.02.01</t>
  </si>
  <si>
    <t>02.03.08.02.02</t>
  </si>
  <si>
    <t>02.03.08.02.03</t>
  </si>
  <si>
    <t>02.03.09</t>
  </si>
  <si>
    <t>02.03.09.01</t>
  </si>
  <si>
    <t>02.03.09.02</t>
  </si>
  <si>
    <t>02.03.09.03</t>
  </si>
  <si>
    <t>02.03.10</t>
  </si>
  <si>
    <t>02.03.10.01</t>
  </si>
  <si>
    <t>02.03.10.02</t>
  </si>
  <si>
    <t>02.03.10.03</t>
  </si>
  <si>
    <t>02.03.11</t>
  </si>
  <si>
    <t>02.03.11.01</t>
  </si>
  <si>
    <t>02.03.11.02</t>
  </si>
  <si>
    <t>02.03.11.03</t>
  </si>
  <si>
    <t>02.03.12</t>
  </si>
  <si>
    <t>AISLADORES</t>
  </si>
  <si>
    <t>02.03.12.01</t>
  </si>
  <si>
    <t>02.03.12.02</t>
  </si>
  <si>
    <t>02.03.12.03</t>
  </si>
  <si>
    <t>02.03.13</t>
  </si>
  <si>
    <t>ESCALERAS</t>
  </si>
  <si>
    <t>02.03.13.01</t>
  </si>
  <si>
    <t>02.03.13.02</t>
  </si>
  <si>
    <t>02.03.13.03</t>
  </si>
  <si>
    <t>02.03.14</t>
  </si>
  <si>
    <t>02.03.14.01</t>
  </si>
  <si>
    <t>02.03.14.02</t>
  </si>
  <si>
    <t>02.03.14.03</t>
  </si>
  <si>
    <t>02.03.15</t>
  </si>
  <si>
    <t>CANALETAS</t>
  </si>
  <si>
    <t>02.03.15.01</t>
  </si>
  <si>
    <t>ENCOFRADO Y DESENCOFRADO - CANALETAS</t>
  </si>
  <si>
    <t>ACERO DE REFUERZO fy= 4200 kg/cm2 - CANALETAS</t>
  </si>
  <si>
    <t>02.03.15.02</t>
  </si>
  <si>
    <t>02.03.16</t>
  </si>
  <si>
    <t>SARDINEL</t>
  </si>
  <si>
    <t>02.03.16.01</t>
  </si>
  <si>
    <t>02.03.16.02</t>
  </si>
  <si>
    <t>02.03.16.03</t>
  </si>
  <si>
    <t>02.03.17</t>
  </si>
  <si>
    <t>02.03.17.01</t>
  </si>
  <si>
    <t>02.03.17.02</t>
  </si>
  <si>
    <t>02.03.17.03</t>
  </si>
  <si>
    <t>02.03.18</t>
  </si>
  <si>
    <t>02.03.18.01</t>
  </si>
  <si>
    <t>02.03.18.02</t>
  </si>
  <si>
    <t>02.03.18.03</t>
  </si>
  <si>
    <t>02.03.19</t>
  </si>
  <si>
    <t>02.03.19.01</t>
  </si>
  <si>
    <t>02.03.19.02</t>
  </si>
  <si>
    <t>02.03.19.03</t>
  </si>
  <si>
    <t>02.03.20</t>
  </si>
  <si>
    <t>02.03.20.01</t>
  </si>
  <si>
    <t>02.03.21</t>
  </si>
  <si>
    <t>02.03.21.01</t>
  </si>
  <si>
    <t>02.03.21.02</t>
  </si>
  <si>
    <t>02.04</t>
  </si>
  <si>
    <t>02.04.01</t>
  </si>
  <si>
    <t>02.04.02</t>
  </si>
  <si>
    <t>02.04.03</t>
  </si>
  <si>
    <t>02.04.04</t>
  </si>
  <si>
    <t>02.04.05</t>
  </si>
  <si>
    <t>02.04.06</t>
  </si>
  <si>
    <t>02.04.07</t>
  </si>
  <si>
    <t>02.04.08</t>
  </si>
  <si>
    <t>02.04.09</t>
  </si>
  <si>
    <t>02.04.10</t>
  </si>
  <si>
    <t>03.01</t>
  </si>
  <si>
    <t>TABIQUERIA SECA</t>
  </si>
  <si>
    <t>03.02</t>
  </si>
  <si>
    <t>03.02.01</t>
  </si>
  <si>
    <t>TARRAJEO RAYADO PRIMARIO C: A 1:5, E=1.5mm</t>
  </si>
  <si>
    <t>03.02.02</t>
  </si>
  <si>
    <t>TARRAJEO EN MUROS INTERIORES C: A 1:5, E=1.5</t>
  </si>
  <si>
    <t>03.02.03</t>
  </si>
  <si>
    <t>03.02.04</t>
  </si>
  <si>
    <t>03.02.05</t>
  </si>
  <si>
    <t>03.02.06</t>
  </si>
  <si>
    <t>03.02.07</t>
  </si>
  <si>
    <t>03.02.08</t>
  </si>
  <si>
    <t>03.03</t>
  </si>
  <si>
    <t>03.03.01</t>
  </si>
  <si>
    <t>CIELO RASO CON MEZCLA C:A 1:5 E=1.5cm</t>
  </si>
  <si>
    <t>03.03.02</t>
  </si>
  <si>
    <t>SOLAQUEADO DE VIGAS</t>
  </si>
  <si>
    <t>03.04</t>
  </si>
  <si>
    <t>03.04.01</t>
  </si>
  <si>
    <t>03.04.02</t>
  </si>
  <si>
    <t>03.05</t>
  </si>
  <si>
    <t>03.05.01</t>
  </si>
  <si>
    <t>03.05.02</t>
  </si>
  <si>
    <t>03.06</t>
  </si>
  <si>
    <t>03.06.01</t>
  </si>
  <si>
    <t>03.06.02</t>
  </si>
  <si>
    <t>03.07</t>
  </si>
  <si>
    <t>03.07.01</t>
  </si>
  <si>
    <t>03.07.02</t>
  </si>
  <si>
    <t>03.07.03</t>
  </si>
  <si>
    <t>TARRAJEO EN FONDO DE ESCALERA</t>
  </si>
  <si>
    <t>CANTONERA DE ALUMINIO DE 2" E=1/8" CON ANCLAJE</t>
  </si>
  <si>
    <t>03.08</t>
  </si>
  <si>
    <t>03.08.01</t>
  </si>
  <si>
    <t>03.08.02</t>
  </si>
  <si>
    <t>03.08.03</t>
  </si>
  <si>
    <t>03.09</t>
  </si>
  <si>
    <t>03.09.01</t>
  </si>
  <si>
    <t>03.09.01.01</t>
  </si>
  <si>
    <t>03.09.01.02</t>
  </si>
  <si>
    <t>03.09.01.03</t>
  </si>
  <si>
    <t>03.09.01.04</t>
  </si>
  <si>
    <t>03.09.01.05</t>
  </si>
  <si>
    <t>03.09.01.06</t>
  </si>
  <si>
    <t>03.09.01.07</t>
  </si>
  <si>
    <t>03.09.01.08</t>
  </si>
  <si>
    <t>03.09.01.09</t>
  </si>
  <si>
    <t>03.09.01.10</t>
  </si>
  <si>
    <t>03.09.01.11</t>
  </si>
  <si>
    <t>03.09.01.12</t>
  </si>
  <si>
    <t>03.09.01.13</t>
  </si>
  <si>
    <t>03.09.01.14</t>
  </si>
  <si>
    <t>03.09.01.15</t>
  </si>
  <si>
    <t>03.09.01.16</t>
  </si>
  <si>
    <t>03.09.01.17</t>
  </si>
  <si>
    <t>03.09.02</t>
  </si>
  <si>
    <t>MUEBLES FIJOS</t>
  </si>
  <si>
    <t>03.09.02.01</t>
  </si>
  <si>
    <t>03.09.02.02</t>
  </si>
  <si>
    <t>03.09.02.03</t>
  </si>
  <si>
    <t>03.09.02.04</t>
  </si>
  <si>
    <t>03.09.02.05</t>
  </si>
  <si>
    <t>03.09.02.06</t>
  </si>
  <si>
    <t>03.09.02.07</t>
  </si>
  <si>
    <t>03.09.02.08</t>
  </si>
  <si>
    <t>03.09.02.09</t>
  </si>
  <si>
    <t>03.09.02.10</t>
  </si>
  <si>
    <t>03.09.02.11</t>
  </si>
  <si>
    <t>03.09.02.12</t>
  </si>
  <si>
    <t>03.09.02.13</t>
  </si>
  <si>
    <t>03.09.02.14</t>
  </si>
  <si>
    <t>03.09.02.15</t>
  </si>
  <si>
    <t>03.09.02.16</t>
  </si>
  <si>
    <t>03.09.02.17</t>
  </si>
  <si>
    <t>03.09.02.18</t>
  </si>
  <si>
    <t>03.10</t>
  </si>
  <si>
    <t>03.10.01</t>
  </si>
  <si>
    <t>PUERTAS Y REJAS METALICAS</t>
  </si>
  <si>
    <t>03.10.01.01</t>
  </si>
  <si>
    <t>03.10.01.02</t>
  </si>
  <si>
    <t>03.10.02</t>
  </si>
  <si>
    <t>PUERTAS CORTAFUEGO</t>
  </si>
  <si>
    <t>03.10.02.01</t>
  </si>
  <si>
    <t>03.10.02.02</t>
  </si>
  <si>
    <t>03.10.02.03</t>
  </si>
  <si>
    <t>03.10.02.04</t>
  </si>
  <si>
    <t>03.10.02.05</t>
  </si>
  <si>
    <t>03.10.02.06</t>
  </si>
  <si>
    <t>03.10.02.07</t>
  </si>
  <si>
    <t>03.10.02.08</t>
  </si>
  <si>
    <t>03.10.03</t>
  </si>
  <si>
    <t>03.10.03.01</t>
  </si>
  <si>
    <t>03.11</t>
  </si>
  <si>
    <t>03.11.01</t>
  </si>
  <si>
    <t>03.11.01.01</t>
  </si>
  <si>
    <t>03.11.01.02</t>
  </si>
  <si>
    <t>03.12</t>
  </si>
  <si>
    <t>03.12.01</t>
  </si>
  <si>
    <t>03.12.02</t>
  </si>
  <si>
    <t>03.13</t>
  </si>
  <si>
    <t>03.13.01</t>
  </si>
  <si>
    <t>03.13.02</t>
  </si>
  <si>
    <t>03.14</t>
  </si>
  <si>
    <t>03.14.01</t>
  </si>
  <si>
    <t>03.15</t>
  </si>
  <si>
    <t>03.15.01</t>
  </si>
  <si>
    <t>03.15.01.01</t>
  </si>
  <si>
    <t>03.15.01.02</t>
  </si>
  <si>
    <t>03.15.01.03</t>
  </si>
  <si>
    <t>03.15.01.04</t>
  </si>
  <si>
    <t>03.15.01.05</t>
  </si>
  <si>
    <t>03.15.02</t>
  </si>
  <si>
    <t>03.15.02.01</t>
  </si>
  <si>
    <t>03.15.02.02</t>
  </si>
  <si>
    <t>03.15.02.03</t>
  </si>
  <si>
    <t>03.15.03</t>
  </si>
  <si>
    <t>03.15.03.01</t>
  </si>
  <si>
    <t>03.15.03.02</t>
  </si>
  <si>
    <t>03.15.03.03</t>
  </si>
  <si>
    <t>03.15.03.04</t>
  </si>
  <si>
    <t>03.15.03.05</t>
  </si>
  <si>
    <t>03.15.03.06</t>
  </si>
  <si>
    <t>03.15.03.07</t>
  </si>
  <si>
    <t>03.15.03.08</t>
  </si>
  <si>
    <t>03.15.03.09</t>
  </si>
  <si>
    <t>03.15.03.10</t>
  </si>
  <si>
    <t>03.15.03.11</t>
  </si>
  <si>
    <t>03.15.03.12</t>
  </si>
  <si>
    <t>03.15.03.13</t>
  </si>
  <si>
    <t>03.15.03.14</t>
  </si>
  <si>
    <t>03.15.03.15</t>
  </si>
  <si>
    <t>03.15.03.16</t>
  </si>
  <si>
    <t>03.15.03.17</t>
  </si>
  <si>
    <t>03.15.03.18</t>
  </si>
  <si>
    <t>03.16</t>
  </si>
  <si>
    <t>03.16.01</t>
  </si>
  <si>
    <t>03.16.01.01</t>
  </si>
  <si>
    <t>03.16.01.02</t>
  </si>
  <si>
    <t>03.16.02</t>
  </si>
  <si>
    <t>03.16.02.01</t>
  </si>
  <si>
    <t>03.16.02.02</t>
  </si>
  <si>
    <t>03.16.02.03</t>
  </si>
  <si>
    <t>03.16.02.04</t>
  </si>
  <si>
    <t>03.16.02.05</t>
  </si>
  <si>
    <t>03.16.02.06</t>
  </si>
  <si>
    <t>03.16.02.07</t>
  </si>
  <si>
    <t>03.16.02.08</t>
  </si>
  <si>
    <t>03.16.02.09</t>
  </si>
  <si>
    <t>03.16.02.10</t>
  </si>
  <si>
    <t>04.01</t>
  </si>
  <si>
    <t>04.01.01.12</t>
  </si>
  <si>
    <t>04.01.01.13</t>
  </si>
  <si>
    <t>04.01.01.14</t>
  </si>
  <si>
    <t>04.01.01.15</t>
  </si>
  <si>
    <t>04.01.01.16</t>
  </si>
  <si>
    <t>04.01.01.17</t>
  </si>
  <si>
    <t>04.01.01.18</t>
  </si>
  <si>
    <t>04.01.01.19</t>
  </si>
  <si>
    <t>SUMINISTRO DE ACCESORIOS</t>
  </si>
  <si>
    <t>04.01.04</t>
  </si>
  <si>
    <t>INSTALACION DE ACCESORIOS</t>
  </si>
  <si>
    <t>04.01.04.01</t>
  </si>
  <si>
    <t>04.02</t>
  </si>
  <si>
    <t>04.03</t>
  </si>
  <si>
    <t>04.04</t>
  </si>
  <si>
    <t>04.05</t>
  </si>
  <si>
    <t>04.06</t>
  </si>
  <si>
    <t>04.07</t>
  </si>
  <si>
    <t>04.08</t>
  </si>
  <si>
    <t>04.09</t>
  </si>
  <si>
    <t>04.10</t>
  </si>
  <si>
    <t>04.11</t>
  </si>
  <si>
    <t>VALOR ACUMULADO</t>
  </si>
  <si>
    <t>GRAFICOS DE LA CURVA "S"</t>
  </si>
  <si>
    <t>CRONOGRAMA DE DESEMBOLSO ECONOMICO</t>
  </si>
  <si>
    <t>Plazo</t>
  </si>
  <si>
    <t>MONTO</t>
  </si>
  <si>
    <t>ADELANTO</t>
  </si>
  <si>
    <t>MOTO</t>
  </si>
  <si>
    <t>MES</t>
  </si>
  <si>
    <t>AMORTIZADO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</si>
  <si>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</si>
  <si>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</si>
  <si>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</si>
  <si>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</si>
  <si>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</si>
  <si>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</si>
  <si>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</si>
  <si>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</si>
  <si>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</si>
  <si>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</si>
  <si>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</si>
  <si>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</si>
  <si>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</t>
  </si>
  <si>
    <t>VALORIZACION N°01</t>
  </si>
  <si>
    <t>VALORIZACION N°02</t>
  </si>
  <si>
    <t>VALORIZACION N°03</t>
  </si>
  <si>
    <t>VALORIZACION N°04</t>
  </si>
  <si>
    <t>VALORIZACION N°05</t>
  </si>
  <si>
    <t>VALORIZACION N°06</t>
  </si>
  <si>
    <t>VALORIZACION N°07</t>
  </si>
  <si>
    <t>VALORIZACION N°08</t>
  </si>
  <si>
    <t>VALORIZACION N°09</t>
  </si>
  <si>
    <t>VALORIZACION N°10</t>
  </si>
  <si>
    <t>VALORIZACION N°11</t>
  </si>
  <si>
    <t>VALORIZACION N°12</t>
  </si>
  <si>
    <t>PRESUPUESTO GENERAL DE OBRA:</t>
  </si>
  <si>
    <t>PORCENTAJE DE AVANCE DEL MES :</t>
  </si>
  <si>
    <t>RELACION DE EQUIPO MINIMO</t>
  </si>
  <si>
    <t>CODIGO</t>
  </si>
  <si>
    <t>DESCRIPCION DEL EQUIPO MINIMO</t>
  </si>
  <si>
    <t>UND</t>
  </si>
  <si>
    <t>CANTIDAD</t>
  </si>
  <si>
    <t>0348010081</t>
  </si>
  <si>
    <t>WINCHE ELECTRICO 3.6 HP DE DOS BALDES</t>
  </si>
  <si>
    <t>0348100004</t>
  </si>
  <si>
    <t>VOLQUETE 6x4 330 HP 10 m3</t>
  </si>
  <si>
    <t>0348600001</t>
  </si>
  <si>
    <t>0349000003</t>
  </si>
  <si>
    <t>0349040021</t>
  </si>
  <si>
    <t>RETROEXCAVADOR S/LLANTAS 58 HP 1 YD3.</t>
  </si>
  <si>
    <t>0349100008</t>
  </si>
  <si>
    <t>CARGADOR FRONTAL S/LLANTAS 260-300 HP</t>
  </si>
  <si>
    <t>MINICARGADOR 70HP 0.5 YD3</t>
  </si>
  <si>
    <t>0349200001</t>
  </si>
  <si>
    <t>COMPACTADOR VIBRATORIO TIPO PLANCHA 4 HP</t>
  </si>
  <si>
    <t>MARTILLO NEUMATICO 29 KG</t>
  </si>
  <si>
    <t>0349510013</t>
  </si>
  <si>
    <t>ESTACION TOTAL</t>
  </si>
  <si>
    <t>0349510015</t>
  </si>
  <si>
    <t>PRISMA</t>
  </si>
  <si>
    <t>ADELANTO DIRECTO 10%</t>
  </si>
  <si>
    <t>ADELANTO DE MATERIALES 20%</t>
  </si>
  <si>
    <t>0348600011</t>
  </si>
  <si>
    <t>AMOLADORA</t>
  </si>
  <si>
    <t>0348050009</t>
  </si>
  <si>
    <t>CAMION SEMITRAYLER 6x4 280 HP 12.5 TN</t>
  </si>
  <si>
    <t>0348800009</t>
  </si>
  <si>
    <t>CIZALLA ELECTRICA PARA CORTE DE FIERRO</t>
  </si>
  <si>
    <t>0349300022</t>
  </si>
  <si>
    <t>COMPRESORA NEUMATICA 76 HP125-175 PCM</t>
  </si>
  <si>
    <t>0349300001</t>
  </si>
  <si>
    <t>COMPRESORA NEUMATICA DE 93 HP 334-375 PCM</t>
  </si>
  <si>
    <t>0348800011</t>
  </si>
  <si>
    <t>DOBLADORA</t>
  </si>
  <si>
    <t>EQUIPO DE CORTE Y SOLDADURA</t>
  </si>
  <si>
    <t>03486000060001</t>
  </si>
  <si>
    <t>EQUIPO DE PINTURA</t>
  </si>
  <si>
    <t>0348600012</t>
  </si>
  <si>
    <t>EQUIPO DE SOLDADURA AUTOGENA</t>
  </si>
  <si>
    <t>0349300021</t>
  </si>
  <si>
    <t>0348000003</t>
  </si>
  <si>
    <t>MEZCLADORA DE CONCRETO TOLVA 18 HP 11-12 p3</t>
  </si>
  <si>
    <t>0349910001</t>
  </si>
  <si>
    <t>0349900003</t>
  </si>
  <si>
    <t>TORRE GRUA S52 CON AUTOTRANSFORMADOR</t>
  </si>
  <si>
    <t>VIBRADOR DE CONCRETO 4 HP 2.40"</t>
  </si>
  <si>
    <t>0349000006</t>
  </si>
  <si>
    <t>VIBROAPISONADOR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</si>
  <si>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</si>
  <si>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</si>
  <si>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</si>
  <si>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</si>
  <si>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</si>
  <si>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</si>
  <si>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</si>
  <si>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</si>
  <si>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</si>
  <si>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</si>
  <si>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</si>
  <si>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</si>
  <si>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</si>
  <si>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</si>
  <si>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01.01.01.09</t>
  </si>
  <si>
    <t>01.01.02.04.02</t>
  </si>
  <si>
    <t>01.01.03.02</t>
  </si>
  <si>
    <t>01.02.04</t>
  </si>
  <si>
    <t>01.02.05</t>
  </si>
  <si>
    <t>01.02.06</t>
  </si>
  <si>
    <t>01.03.01</t>
  </si>
  <si>
    <t>01.03.01.01</t>
  </si>
  <si>
    <t>01.03.01.02</t>
  </si>
  <si>
    <t>01.03.01.03</t>
  </si>
  <si>
    <t>01.03.01.04</t>
  </si>
  <si>
    <t>01.03.01.05</t>
  </si>
  <si>
    <t>01.03.01.06</t>
  </si>
  <si>
    <t>01.03.01.07</t>
  </si>
  <si>
    <t>01.03.01.08</t>
  </si>
  <si>
    <t>01.03.01.09</t>
  </si>
  <si>
    <t>01.03.01.10</t>
  </si>
  <si>
    <t>01.04.01</t>
  </si>
  <si>
    <t>01.04.01.01</t>
  </si>
  <si>
    <t>01.04.02</t>
  </si>
  <si>
    <t>01.04.02.01</t>
  </si>
  <si>
    <t>01.04.03</t>
  </si>
  <si>
    <t>01.04.03.01</t>
  </si>
  <si>
    <t>01.04.03.02</t>
  </si>
  <si>
    <t>01.04.03.03</t>
  </si>
  <si>
    <t>01.04.03.04</t>
  </si>
  <si>
    <t>01.04.04</t>
  </si>
  <si>
    <t>01.04.04.01</t>
  </si>
  <si>
    <t>01.04.05</t>
  </si>
  <si>
    <t>01.04.05.01</t>
  </si>
  <si>
    <t>01.04.05.02</t>
  </si>
  <si>
    <t>01.04.05.03</t>
  </si>
  <si>
    <t>01.04.06</t>
  </si>
  <si>
    <t>01.04.06.01</t>
  </si>
  <si>
    <t>01.04.07</t>
  </si>
  <si>
    <t>01.04.07.01</t>
  </si>
  <si>
    <t>02.01.03.02</t>
  </si>
  <si>
    <t>02.02.05.03</t>
  </si>
  <si>
    <t>02.02.07</t>
  </si>
  <si>
    <t>02.02.07.01</t>
  </si>
  <si>
    <t>02.02.07.02</t>
  </si>
  <si>
    <t>02.02.07.03</t>
  </si>
  <si>
    <t>02.02.07.04</t>
  </si>
  <si>
    <t>02.03.01.04</t>
  </si>
  <si>
    <t>02.03.01.05</t>
  </si>
  <si>
    <t>02.03.01.06</t>
  </si>
  <si>
    <t>02.03.01.07</t>
  </si>
  <si>
    <t>02.03.01.08</t>
  </si>
  <si>
    <t>02.03.01.09</t>
  </si>
  <si>
    <t>02.03.15.03</t>
  </si>
  <si>
    <t>02.03.17.04</t>
  </si>
  <si>
    <t>02.03.17.05</t>
  </si>
  <si>
    <t>02.03.20.01.01</t>
  </si>
  <si>
    <t>02.03.20.01.02</t>
  </si>
  <si>
    <t>02.03.20.01.03</t>
  </si>
  <si>
    <t>02.04.11</t>
  </si>
  <si>
    <t>02.04.12</t>
  </si>
  <si>
    <t>02.04.13</t>
  </si>
  <si>
    <t>02.04.14</t>
  </si>
  <si>
    <t>02.04.15</t>
  </si>
  <si>
    <t>02.04.16</t>
  </si>
  <si>
    <t>02.04.17</t>
  </si>
  <si>
    <t>02.04.18</t>
  </si>
  <si>
    <t>02.04.19</t>
  </si>
  <si>
    <t>02.04.20</t>
  </si>
  <si>
    <t>02.04.21</t>
  </si>
  <si>
    <t>02.04.22</t>
  </si>
  <si>
    <t>02.04.23</t>
  </si>
  <si>
    <t>02.04.24</t>
  </si>
  <si>
    <t>02.04.25</t>
  </si>
  <si>
    <t>02.04.26</t>
  </si>
  <si>
    <t>02.04.27</t>
  </si>
  <si>
    <t>02.04.28</t>
  </si>
  <si>
    <t>02.04.29</t>
  </si>
  <si>
    <t>02.04.30</t>
  </si>
  <si>
    <t>02.04.31</t>
  </si>
  <si>
    <t>02.04.32</t>
  </si>
  <si>
    <t>02.04.33</t>
  </si>
  <si>
    <t>02.04.34</t>
  </si>
  <si>
    <t>02.04.35</t>
  </si>
  <si>
    <t>02.04.36</t>
  </si>
  <si>
    <t>02.04.37</t>
  </si>
  <si>
    <t>02.04.38</t>
  </si>
  <si>
    <t>02.04.39</t>
  </si>
  <si>
    <t>02.04.40</t>
  </si>
  <si>
    <t>02.04.41</t>
  </si>
  <si>
    <t>03.01.03</t>
  </si>
  <si>
    <t>03.01.03.01</t>
  </si>
  <si>
    <t>03.01.03.02</t>
  </si>
  <si>
    <t>03.02.01.01</t>
  </si>
  <si>
    <t>03.02.02.01</t>
  </si>
  <si>
    <t>03.02.02.02</t>
  </si>
  <si>
    <t>03.02.02.03</t>
  </si>
  <si>
    <t>03.02.02.04</t>
  </si>
  <si>
    <t>03.02.02.05</t>
  </si>
  <si>
    <t>03.02.02.06</t>
  </si>
  <si>
    <t>03.02.02.07</t>
  </si>
  <si>
    <t>03.02.02.08</t>
  </si>
  <si>
    <t>03.02.03.01</t>
  </si>
  <si>
    <t>03.02.03.02</t>
  </si>
  <si>
    <t>03.02.04.01</t>
  </si>
  <si>
    <t>03.02.05.01</t>
  </si>
  <si>
    <t>03.02.06.01</t>
  </si>
  <si>
    <t>03.02.06.02</t>
  </si>
  <si>
    <t>03.02.07.01</t>
  </si>
  <si>
    <t>03.02.07.02</t>
  </si>
  <si>
    <t>03.02.08.01</t>
  </si>
  <si>
    <t>03.02.08.02</t>
  </si>
  <si>
    <t>03.02.08.03</t>
  </si>
  <si>
    <t>03.02.08.04</t>
  </si>
  <si>
    <t>03.02.08.05</t>
  </si>
  <si>
    <t>03.02.08.06</t>
  </si>
  <si>
    <t>03.03.01.01</t>
  </si>
  <si>
    <t>03.03.01.02</t>
  </si>
  <si>
    <t>03.03.01.03</t>
  </si>
  <si>
    <t>03.03.01.04</t>
  </si>
  <si>
    <t>03.03.01.05</t>
  </si>
  <si>
    <t>03.03.02.01</t>
  </si>
  <si>
    <t>03.03.02.02</t>
  </si>
  <si>
    <t>03.03.02.03</t>
  </si>
  <si>
    <t>03.03.02.04</t>
  </si>
  <si>
    <t>03.03.02.05</t>
  </si>
  <si>
    <t>03.03.02.06</t>
  </si>
  <si>
    <t>03.03.02.07</t>
  </si>
  <si>
    <t>03.03.02.08</t>
  </si>
  <si>
    <t>03.04.01.01</t>
  </si>
  <si>
    <t>03.04.01.02</t>
  </si>
  <si>
    <t>03.04.01.03</t>
  </si>
  <si>
    <t>03.04.01.04</t>
  </si>
  <si>
    <t>03.04.02.01</t>
  </si>
  <si>
    <t>03.04.02.01.01</t>
  </si>
  <si>
    <t>03.04.02.01.02</t>
  </si>
  <si>
    <t>03.04.02.02</t>
  </si>
  <si>
    <t>03.04.02.02.01</t>
  </si>
  <si>
    <t>03.04.02.02.02</t>
  </si>
  <si>
    <t>03.04.02.02.03</t>
  </si>
  <si>
    <t>03.04.02.02.04</t>
  </si>
  <si>
    <t>03.04.02.02.05</t>
  </si>
  <si>
    <t>03.04.02.02.06</t>
  </si>
  <si>
    <t>03.04.02.02.07</t>
  </si>
  <si>
    <t>03.04.02.02.08</t>
  </si>
  <si>
    <t>03.04.02.02.09</t>
  </si>
  <si>
    <t>03.04.02.02.10</t>
  </si>
  <si>
    <t>03.04.02.03</t>
  </si>
  <si>
    <t>03.04.02.03.01</t>
  </si>
  <si>
    <t>03.04.02.03.02</t>
  </si>
  <si>
    <t>03.04.02.03.03</t>
  </si>
  <si>
    <t>03.04.02.03.04</t>
  </si>
  <si>
    <t>03.04.02.03.05</t>
  </si>
  <si>
    <t>03.04.02.03.06</t>
  </si>
  <si>
    <t>03.04.02.03.07</t>
  </si>
  <si>
    <t>03.04.02.03.08</t>
  </si>
  <si>
    <t>03.04.02.03.09</t>
  </si>
  <si>
    <t>03.04.02.03.10</t>
  </si>
  <si>
    <t>03.04.02.04</t>
  </si>
  <si>
    <t>03.04.02.04.01</t>
  </si>
  <si>
    <t>03.04.02.04.02</t>
  </si>
  <si>
    <t>03.04.02.04.03</t>
  </si>
  <si>
    <t>03.04.02.05</t>
  </si>
  <si>
    <t>03.04.02.05.01</t>
  </si>
  <si>
    <t>03.04.02.05.02</t>
  </si>
  <si>
    <t>03.05.01.01</t>
  </si>
  <si>
    <t>03.05.01.02</t>
  </si>
  <si>
    <t>03.05.01.03</t>
  </si>
  <si>
    <t>03.05.01.04</t>
  </si>
  <si>
    <t>03.05.01.05</t>
  </si>
  <si>
    <t>03.05.01.06</t>
  </si>
  <si>
    <t>03.05.01.07</t>
  </si>
  <si>
    <t>03.05.01.08</t>
  </si>
  <si>
    <t>03.05.01.09</t>
  </si>
  <si>
    <t>03.05.02.01</t>
  </si>
  <si>
    <t>03.05.02.02</t>
  </si>
  <si>
    <t>03.05.02.03</t>
  </si>
  <si>
    <t>03.05.02.04</t>
  </si>
  <si>
    <t>03.05.02.05</t>
  </si>
  <si>
    <t>03.05.02.06</t>
  </si>
  <si>
    <t>03.05.02.07</t>
  </si>
  <si>
    <t>03.05.02.08</t>
  </si>
  <si>
    <t>03.05.02.09</t>
  </si>
  <si>
    <t>03.06.01.01</t>
  </si>
  <si>
    <t>03.06.02.01</t>
  </si>
  <si>
    <t>03.06.02.02</t>
  </si>
  <si>
    <t>03.06.02.03</t>
  </si>
  <si>
    <t>03.06.02.04</t>
  </si>
  <si>
    <t>03.07.01.01</t>
  </si>
  <si>
    <t>03.07.01.02</t>
  </si>
  <si>
    <t>03.07.01.03</t>
  </si>
  <si>
    <t>03.07.01.04</t>
  </si>
  <si>
    <t>03.07.01.05</t>
  </si>
  <si>
    <t>03.07.01.06</t>
  </si>
  <si>
    <t>03.07.01.07</t>
  </si>
  <si>
    <t>03.07.01.08</t>
  </si>
  <si>
    <t>03.07.01.09</t>
  </si>
  <si>
    <t>03.07.01.10</t>
  </si>
  <si>
    <t>03.07.01.11</t>
  </si>
  <si>
    <t>03.07.01.12</t>
  </si>
  <si>
    <t>03.07.01.13</t>
  </si>
  <si>
    <t>03.07.01.14</t>
  </si>
  <si>
    <t>03.07.01.15</t>
  </si>
  <si>
    <t>03.07.01.16</t>
  </si>
  <si>
    <t>03.07.01.17</t>
  </si>
  <si>
    <t>03.07.01.18</t>
  </si>
  <si>
    <t>03.07.01.19</t>
  </si>
  <si>
    <t>03.07.01.20</t>
  </si>
  <si>
    <t>03.07.01.21</t>
  </si>
  <si>
    <t>03.07.01.22</t>
  </si>
  <si>
    <t>03.07.01.23</t>
  </si>
  <si>
    <t>03.07.01.24</t>
  </si>
  <si>
    <t>03.07.01.25</t>
  </si>
  <si>
    <t>03.07.01.26</t>
  </si>
  <si>
    <t>03.07.01.27</t>
  </si>
  <si>
    <t>03.07.01.28</t>
  </si>
  <si>
    <t>03.07.01.29</t>
  </si>
  <si>
    <t>03.07.01.30</t>
  </si>
  <si>
    <t>03.07.02.01</t>
  </si>
  <si>
    <t>03.07.02.02</t>
  </si>
  <si>
    <t>03.07.02.03</t>
  </si>
  <si>
    <t>03.07.02.04</t>
  </si>
  <si>
    <t>03.07.02.05</t>
  </si>
  <si>
    <t>03.07.02.06</t>
  </si>
  <si>
    <t>03.07.02.07</t>
  </si>
  <si>
    <t>03.07.02.08</t>
  </si>
  <si>
    <t>03.07.02.09</t>
  </si>
  <si>
    <t>03.07.02.10</t>
  </si>
  <si>
    <t>03.07.02.11</t>
  </si>
  <si>
    <t>03.07.02.12</t>
  </si>
  <si>
    <t>03.07.02.13</t>
  </si>
  <si>
    <t>03.07.02.14</t>
  </si>
  <si>
    <t>03.07.02.15</t>
  </si>
  <si>
    <t>03.07.02.16</t>
  </si>
  <si>
    <t>03.07.02.17</t>
  </si>
  <si>
    <t>03.07.02.18</t>
  </si>
  <si>
    <t>03.07.02.19</t>
  </si>
  <si>
    <t>03.07.02.20</t>
  </si>
  <si>
    <t>03.07.02.21</t>
  </si>
  <si>
    <t>03.07.02.22</t>
  </si>
  <si>
    <t>03.07.02.23</t>
  </si>
  <si>
    <t>03.07.02.24</t>
  </si>
  <si>
    <t>03.07.02.25</t>
  </si>
  <si>
    <t>03.07.02.26</t>
  </si>
  <si>
    <t>03.07.02.27</t>
  </si>
  <si>
    <t>03.07.02.28</t>
  </si>
  <si>
    <t>03.07.02.29</t>
  </si>
  <si>
    <t>03.07.02.30</t>
  </si>
  <si>
    <t>03.07.02.31</t>
  </si>
  <si>
    <t>03.07.02.32</t>
  </si>
  <si>
    <t>03.07.02.33</t>
  </si>
  <si>
    <t>03.07.02.34</t>
  </si>
  <si>
    <t>03.07.02.35</t>
  </si>
  <si>
    <t>03.07.03.01</t>
  </si>
  <si>
    <t>03.07.03.02</t>
  </si>
  <si>
    <t>03.07.03.03</t>
  </si>
  <si>
    <t>03.07.03.04</t>
  </si>
  <si>
    <t>03.08.01.01</t>
  </si>
  <si>
    <t>03.08.01.02</t>
  </si>
  <si>
    <t>03.08.01.03</t>
  </si>
  <si>
    <t>03.08.01.04</t>
  </si>
  <si>
    <t>03.08.01.05</t>
  </si>
  <si>
    <t>03.08.01.06</t>
  </si>
  <si>
    <t>03.08.01.07</t>
  </si>
  <si>
    <t>03.08.01.08</t>
  </si>
  <si>
    <t>03.08.01.09</t>
  </si>
  <si>
    <t>03.08.01.10</t>
  </si>
  <si>
    <t>03.08.01.11</t>
  </si>
  <si>
    <t>03.08.01.12</t>
  </si>
  <si>
    <t>03.08.01.13</t>
  </si>
  <si>
    <t>03.08.01.14</t>
  </si>
  <si>
    <t>03.08.01.15</t>
  </si>
  <si>
    <t>03.08.01.16</t>
  </si>
  <si>
    <t>03.08.01.17</t>
  </si>
  <si>
    <t>03.08.01.18</t>
  </si>
  <si>
    <t>03.08.01.19</t>
  </si>
  <si>
    <t>03.08.01.20</t>
  </si>
  <si>
    <t>03.08.01.21</t>
  </si>
  <si>
    <t>03.08.01.22</t>
  </si>
  <si>
    <t>03.08.01.23</t>
  </si>
  <si>
    <t>03.08.01.24</t>
  </si>
  <si>
    <t>03.08.01.25</t>
  </si>
  <si>
    <t>03.08.01.26</t>
  </si>
  <si>
    <t>03.08.01.27</t>
  </si>
  <si>
    <t>03.08.01.28</t>
  </si>
  <si>
    <t>03.08.01.29</t>
  </si>
  <si>
    <t>03.08.01.30</t>
  </si>
  <si>
    <t>03.08.01.31</t>
  </si>
  <si>
    <t>03.08.01.32</t>
  </si>
  <si>
    <t>03.08.01.33</t>
  </si>
  <si>
    <t>03.08.01.34</t>
  </si>
  <si>
    <t>03.08.01.35</t>
  </si>
  <si>
    <t>03.08.01.36</t>
  </si>
  <si>
    <t>03.08.01.37</t>
  </si>
  <si>
    <t>03.08.01.38</t>
  </si>
  <si>
    <t>03.08.01.39</t>
  </si>
  <si>
    <t>03.08.01.40</t>
  </si>
  <si>
    <t>03.08.01.41</t>
  </si>
  <si>
    <t>03.08.01.42</t>
  </si>
  <si>
    <t>03.08.01.43</t>
  </si>
  <si>
    <t>03.08.01.44</t>
  </si>
  <si>
    <t>03.08.01.45</t>
  </si>
  <si>
    <t>03.08.01.46</t>
  </si>
  <si>
    <t>03.08.01.47</t>
  </si>
  <si>
    <t>03.08.01.48</t>
  </si>
  <si>
    <t>03.08.01.49</t>
  </si>
  <si>
    <t>03.08.01.50</t>
  </si>
  <si>
    <t>03.08.01.51</t>
  </si>
  <si>
    <t>03.08.01.52</t>
  </si>
  <si>
    <t>03.08.01.53</t>
  </si>
  <si>
    <t>03.08.01.54</t>
  </si>
  <si>
    <t>03.08.01.55</t>
  </si>
  <si>
    <t>03.08.01.56</t>
  </si>
  <si>
    <t>03.08.01.57</t>
  </si>
  <si>
    <t>03.08.01.58</t>
  </si>
  <si>
    <t>03.08.01.59</t>
  </si>
  <si>
    <t>03.08.01.60</t>
  </si>
  <si>
    <t>03.08.01.61</t>
  </si>
  <si>
    <t>03.08.01.62</t>
  </si>
  <si>
    <t>03.08.01.63</t>
  </si>
  <si>
    <t>03.08.01.64</t>
  </si>
  <si>
    <t>03.08.01.65</t>
  </si>
  <si>
    <t>03.08.01.66</t>
  </si>
  <si>
    <t>03.08.01.67</t>
  </si>
  <si>
    <t>03.08.02.01</t>
  </si>
  <si>
    <t>03.08.02.02</t>
  </si>
  <si>
    <t>03.08.02.03</t>
  </si>
  <si>
    <t>03.08.02.04</t>
  </si>
  <si>
    <t>03.08.02.05</t>
  </si>
  <si>
    <t>03.08.02.06</t>
  </si>
  <si>
    <t>03.08.02.07</t>
  </si>
  <si>
    <t>03.08.02.08</t>
  </si>
  <si>
    <t>03.08.02.09</t>
  </si>
  <si>
    <t>03.08.02.10</t>
  </si>
  <si>
    <t>03.08.02.11</t>
  </si>
  <si>
    <t>03.08.02.12</t>
  </si>
  <si>
    <t>03.08.02.13</t>
  </si>
  <si>
    <t>03.08.02.14</t>
  </si>
  <si>
    <t>03.08.02.15</t>
  </si>
  <si>
    <t>03.08.02.16</t>
  </si>
  <si>
    <t>03.08.02.17</t>
  </si>
  <si>
    <t>03.08.02.18</t>
  </si>
  <si>
    <t>03.08.02.19</t>
  </si>
  <si>
    <t>03.08.02.20</t>
  </si>
  <si>
    <t>03.08.02.21</t>
  </si>
  <si>
    <t>03.08.02.22</t>
  </si>
  <si>
    <t>03.08.02.23</t>
  </si>
  <si>
    <t>03.08.02.24</t>
  </si>
  <si>
    <t>03.08.02.25</t>
  </si>
  <si>
    <t>03.08.02.26</t>
  </si>
  <si>
    <t>03.08.02.27</t>
  </si>
  <si>
    <t>03.08.02.28</t>
  </si>
  <si>
    <t>03.08.02.29</t>
  </si>
  <si>
    <t>03.08.02.30</t>
  </si>
  <si>
    <t>03.08.02.31</t>
  </si>
  <si>
    <t>03.08.02.32</t>
  </si>
  <si>
    <t>03.08.02.33</t>
  </si>
  <si>
    <t>03.08.02.34</t>
  </si>
  <si>
    <t>03.08.02.35</t>
  </si>
  <si>
    <t>03.08.02.36</t>
  </si>
  <si>
    <t>03.08.02.37</t>
  </si>
  <si>
    <t>03.08.02.38</t>
  </si>
  <si>
    <t>03.08.02.39</t>
  </si>
  <si>
    <t>03.08.02.40</t>
  </si>
  <si>
    <t>03.08.02.41</t>
  </si>
  <si>
    <t>03.08.02.42</t>
  </si>
  <si>
    <t>03.08.02.43</t>
  </si>
  <si>
    <t>03.08.02.44</t>
  </si>
  <si>
    <t>03.08.02.45</t>
  </si>
  <si>
    <t>03.08.02.46</t>
  </si>
  <si>
    <t>03.08.02.47</t>
  </si>
  <si>
    <t>03.08.02.48</t>
  </si>
  <si>
    <t>03.08.02.49</t>
  </si>
  <si>
    <t>03.08.02.50</t>
  </si>
  <si>
    <t>03.08.02.51</t>
  </si>
  <si>
    <t>03.08.03.01</t>
  </si>
  <si>
    <t>03.08.03.02</t>
  </si>
  <si>
    <t>03.08.03.03</t>
  </si>
  <si>
    <t>03.09.03</t>
  </si>
  <si>
    <t>03.09.03.01</t>
  </si>
  <si>
    <t>03.09.03.02</t>
  </si>
  <si>
    <t>03.09.03.03</t>
  </si>
  <si>
    <t>03.09.04</t>
  </si>
  <si>
    <t>03.09.04.01</t>
  </si>
  <si>
    <t>03.09.05</t>
  </si>
  <si>
    <t>03.09.05.01</t>
  </si>
  <si>
    <t>03.09.06</t>
  </si>
  <si>
    <t>03.09.06.01</t>
  </si>
  <si>
    <t>03.09.06.02</t>
  </si>
  <si>
    <t>03.09.06.03</t>
  </si>
  <si>
    <t>03.09.06.04</t>
  </si>
  <si>
    <t>03.09.06.05</t>
  </si>
  <si>
    <t>03.09.06.06</t>
  </si>
  <si>
    <t>03.09.06.07</t>
  </si>
  <si>
    <t>03.09.06.08</t>
  </si>
  <si>
    <t>03.09.06.09</t>
  </si>
  <si>
    <t>03.10.03.02</t>
  </si>
  <si>
    <t>03.10.03.03</t>
  </si>
  <si>
    <t>03.10.03.04</t>
  </si>
  <si>
    <t>03.10.03.05</t>
  </si>
  <si>
    <t>03.12.01.01</t>
  </si>
  <si>
    <t>03.12.01.02</t>
  </si>
  <si>
    <t>03.12.01.03</t>
  </si>
  <si>
    <t>03.12.02.01</t>
  </si>
  <si>
    <t>03.12.02.02</t>
  </si>
  <si>
    <t>03.12.02.03</t>
  </si>
  <si>
    <t>03.12.02.04</t>
  </si>
  <si>
    <t>03.12.02.05</t>
  </si>
  <si>
    <t>03.13.01.01</t>
  </si>
  <si>
    <t>03.13.01.02</t>
  </si>
  <si>
    <t>03.13.01.03</t>
  </si>
  <si>
    <t>03.13.01.04</t>
  </si>
  <si>
    <t>03.13.01.05</t>
  </si>
  <si>
    <t>03.13.01.06</t>
  </si>
  <si>
    <t>03.13.01.07</t>
  </si>
  <si>
    <t>03.13.01.08</t>
  </si>
  <si>
    <t>03.13.01.09</t>
  </si>
  <si>
    <t>03.13.01.10</t>
  </si>
  <si>
    <t>03.13.01.11</t>
  </si>
  <si>
    <t>03.13.01.12</t>
  </si>
  <si>
    <t>03.13.01.13</t>
  </si>
  <si>
    <t>03.13.01.14</t>
  </si>
  <si>
    <t>03.13.01.15</t>
  </si>
  <si>
    <t>03.13.01.16</t>
  </si>
  <si>
    <t>03.13.01.17</t>
  </si>
  <si>
    <t>03.13.01.18</t>
  </si>
  <si>
    <t>03.13.01.19</t>
  </si>
  <si>
    <t>03.13.01.20</t>
  </si>
  <si>
    <t>03.13.01.21</t>
  </si>
  <si>
    <t>03.13.01.22</t>
  </si>
  <si>
    <t>03.13.01.23</t>
  </si>
  <si>
    <t>03.13.01.24</t>
  </si>
  <si>
    <t>03.13.01.25</t>
  </si>
  <si>
    <t>03.13.01.26</t>
  </si>
  <si>
    <t>03.13.01.27</t>
  </si>
  <si>
    <t>03.13.01.28</t>
  </si>
  <si>
    <t>03.13.01.29</t>
  </si>
  <si>
    <t>03.13.01.30</t>
  </si>
  <si>
    <t>03.13.01.31</t>
  </si>
  <si>
    <t>03.13.01.32</t>
  </si>
  <si>
    <t>03.13.01.33</t>
  </si>
  <si>
    <t>03.13.01.34</t>
  </si>
  <si>
    <t>03.13.02.01</t>
  </si>
  <si>
    <t>03.13.02.02</t>
  </si>
  <si>
    <t>03.13.02.03</t>
  </si>
  <si>
    <t>03.13.02.04</t>
  </si>
  <si>
    <t>03.13.02.05</t>
  </si>
  <si>
    <t>03.13.02.06</t>
  </si>
  <si>
    <t>03.13.02.07</t>
  </si>
  <si>
    <t>03.13.02.08</t>
  </si>
  <si>
    <t>03.13.02.09</t>
  </si>
  <si>
    <t>03.13.02.10</t>
  </si>
  <si>
    <t>03.13.02.11</t>
  </si>
  <si>
    <t>03.13.02.12</t>
  </si>
  <si>
    <t>03.13.02.13</t>
  </si>
  <si>
    <t>03.13.02.14</t>
  </si>
  <si>
    <t>03.13.02.15</t>
  </si>
  <si>
    <t>03.13.02.16</t>
  </si>
  <si>
    <t>03.14.01.01</t>
  </si>
  <si>
    <t>03.14.01.02</t>
  </si>
  <si>
    <t>03.15.01.06</t>
  </si>
  <si>
    <t>03.15.02.04</t>
  </si>
  <si>
    <t>03.15.02.05</t>
  </si>
  <si>
    <t>03.15.02.06</t>
  </si>
  <si>
    <t>03.15.03.19</t>
  </si>
  <si>
    <t>03.15.03.20</t>
  </si>
  <si>
    <t>03.15.03.21</t>
  </si>
  <si>
    <t>03.15.03.22</t>
  </si>
  <si>
    <t>03.15.03.23</t>
  </si>
  <si>
    <t>03.16.03</t>
  </si>
  <si>
    <t>03.16.03.01</t>
  </si>
  <si>
    <t>03.16.03.02</t>
  </si>
  <si>
    <t>03.16.03.03</t>
  </si>
  <si>
    <t>03.16.03.04</t>
  </si>
  <si>
    <t>03.16.03.05</t>
  </si>
  <si>
    <t>03.16.03.06</t>
  </si>
  <si>
    <t>03.16.03.07</t>
  </si>
  <si>
    <t>03.16.03.08</t>
  </si>
  <si>
    <t>03.16.03.09</t>
  </si>
  <si>
    <t>03.16.03.10</t>
  </si>
  <si>
    <t>03.16.03.11</t>
  </si>
  <si>
    <t>03.16.03.12</t>
  </si>
  <si>
    <t>03.16.03.13</t>
  </si>
  <si>
    <t>03.16.03.14</t>
  </si>
  <si>
    <t>03.16.03.15</t>
  </si>
  <si>
    <t>03.16.03.16</t>
  </si>
  <si>
    <t>03.16.03.16.01</t>
  </si>
  <si>
    <t>03.16.03.16.02</t>
  </si>
  <si>
    <t>03.16.03.16.03</t>
  </si>
  <si>
    <t>03.16.03.16.04</t>
  </si>
  <si>
    <t>03.16.03.17</t>
  </si>
  <si>
    <t>03.16.03.17.01</t>
  </si>
  <si>
    <t>03.16.03.17.02</t>
  </si>
  <si>
    <t>03.16.03.17.03</t>
  </si>
  <si>
    <t>03.16.03.17.04</t>
  </si>
  <si>
    <t>03.16.03.17.05</t>
  </si>
  <si>
    <t>03.16.03.17.06</t>
  </si>
  <si>
    <t>03.16.03.18</t>
  </si>
  <si>
    <t>03.16.03.18.01</t>
  </si>
  <si>
    <t>03.16.03.19</t>
  </si>
  <si>
    <t>03.16.03.19.01</t>
  </si>
  <si>
    <t>03.16.03.19.02</t>
  </si>
  <si>
    <t>03.16.03.19.03</t>
  </si>
  <si>
    <t>03.16.03.19.04</t>
  </si>
  <si>
    <t>03.16.03.19.05</t>
  </si>
  <si>
    <t>04.01.01.20</t>
  </si>
  <si>
    <t>04.01.01.21</t>
  </si>
  <si>
    <t>04.01.01.22</t>
  </si>
  <si>
    <t>04.01.01.23</t>
  </si>
  <si>
    <t>04.01.01.24</t>
  </si>
  <si>
    <t>04.01.01.25</t>
  </si>
  <si>
    <t>04.01.01.26</t>
  </si>
  <si>
    <t>04.01.01.27</t>
  </si>
  <si>
    <t>04.01.01.28</t>
  </si>
  <si>
    <t>04.01.02.06</t>
  </si>
  <si>
    <t>04.01.02.07</t>
  </si>
  <si>
    <t>01.03</t>
  </si>
  <si>
    <t>OBRAS PROVISIONALES Y TRABAJOS PRELIMINARES</t>
  </si>
  <si>
    <t>OFICINAS</t>
  </si>
  <si>
    <t>ALMACEN</t>
  </si>
  <si>
    <t>GUARDIANIA</t>
  </si>
  <si>
    <t>COMEDOR</t>
  </si>
  <si>
    <t>RESIDENCIA GUARDIANIA</t>
  </si>
  <si>
    <t>SS.HH., DUCHAS Y VESTUARIOS ADMINISTRACION</t>
  </si>
  <si>
    <t>SERVICIOS HIGIENICOS GENERALES</t>
  </si>
  <si>
    <t>CARTEL DE OBRA IMPRESION DE BANNER DE 5.40x3.60m (SOPORTE DE MADERA)</t>
  </si>
  <si>
    <t>AGUA PARA LA CONSTRUCCION</t>
  </si>
  <si>
    <t>CONEXION PROVISIONAL DE AGUA P / OBRA</t>
  </si>
  <si>
    <t>AGUA PARA LA OBRA</t>
  </si>
  <si>
    <t>CONEXION PROVISIONAL DE DESAGUE P / OBRA</t>
  </si>
  <si>
    <t>ENERGIA ELECTRICA PROVISIONAL</t>
  </si>
  <si>
    <t>CONEXION PROVISIONAL DE ELECTRICIDAD P/ OBRA</t>
  </si>
  <si>
    <t>ENERGIA ELECTRICA PARA LA OBRA</t>
  </si>
  <si>
    <t>INSTALACION TELEFONICA Y COMUNICACIÓN PROVISIONAL</t>
  </si>
  <si>
    <t>CONEXION PROVISIONAL DE TELECOMUNICACIONES P/OBRA</t>
  </si>
  <si>
    <t>SERVICIO DE INTERNET, CABLE, TELEFONO</t>
  </si>
  <si>
    <t>LIMPIEZA DE TERRENO</t>
  </si>
  <si>
    <t>RETIRO DE CERCO DE PALOS Y PUAS METALICAS H= 1.80m</t>
  </si>
  <si>
    <t>MOVILIZACION Y DESMOVILIZACION DE EQUIPOS</t>
  </si>
  <si>
    <t>TRANSPORTE VERTICAL DE MATERIALES</t>
  </si>
  <si>
    <t>TRAZO, REPLANTEO Y NIVELACION PRELIMINAR</t>
  </si>
  <si>
    <t>REPLANTEO DURANTE EL PROCESO DE EJECUCION DE OBRA</t>
  </si>
  <si>
    <t>FLETE TERRESTRE - DISTANCIA PROMEDIO DE 300 A 500 KM</t>
  </si>
  <si>
    <t>ELABORACION, IMPLEMENTACION Y ADMINISTRACION DEL PLAN DE SEGURIDAD Y SALUD EN EL TRABAJO</t>
  </si>
  <si>
    <t>EQUIPOS DE PROTECCION INDIVIDUAL</t>
  </si>
  <si>
    <t>EQUIPOS DE PROTECCION COLECTIVA</t>
  </si>
  <si>
    <t>SEÑALIZACION TEMPORAL DE SEGURIDAD</t>
  </si>
  <si>
    <t>CAPACITACION EN SEGURIDAD Y SALUD</t>
  </si>
  <si>
    <t>RECURSOS PARA RESPUESTAS ANTE EMERGENCIAS EN SEGURIDAD Y SALUD DURANTE EL TRABAJO</t>
  </si>
  <si>
    <t>IMPLEMENTACION DE PROTOCOLOS COVID-19</t>
  </si>
  <si>
    <t>PROCEDIMIENTOS OBLIGATORIOS DE PREVENCION DE COVID-19</t>
  </si>
  <si>
    <t>LIMPIEZA Y DESINFECCION DE LOS CENTROS DE TRABAJO (DIARIO)</t>
  </si>
  <si>
    <t>IDENTIFICACION DE SINTOMATOLOGIA INGRESO Y SALIDA DEL TRABAJO</t>
  </si>
  <si>
    <t>LAVADO Y DESINFECCION DE MANOS OBLIGATORIO</t>
  </si>
  <si>
    <t>EVALUACIONES MEDICAS AL PERSONAL</t>
  </si>
  <si>
    <t>MEDIDAS DE PROTECCION PERSONAL</t>
  </si>
  <si>
    <t>SENSIBILIZACION DE LA PREVENCION DEL CONTAGIO EN EL CENTRO DE TRABAJO</t>
  </si>
  <si>
    <t>VIGILANCIA PERMANENTE DE COMORBILIDAD RELACIONADAS AL TRABAJO EN EL CONTEXTO COVID-19</t>
  </si>
  <si>
    <t>SUPERVISION DE PERSONAL PROFESIONAL EN SALUD</t>
  </si>
  <si>
    <t>MONITOREO DE BINESTAR Y SALUD DEL PERSONAL PROFESIONAL TECNICO Y ADMINISTRATIVO DE OBRA</t>
  </si>
  <si>
    <t>IMPLEMENTACIÓN DE LAS MEDIDAS DE MITIGACIÓN AMBIENTAL</t>
  </si>
  <si>
    <t>MEDIDAS DE MITIGACIÓN AMBIENTAL POR CONTAMINACIÓN DE AIRE Y RUIDO</t>
  </si>
  <si>
    <t>HUMEDECIMIENTO CONSTANTE DEL ÁREA DE TRABAJO , ACCESOS, MATERIAL, RESIDUOS</t>
  </si>
  <si>
    <t>MEDIDAS DE MITIGACIÓN AMBIENTAL POR CONTAMINACIÓN DE SUELO</t>
  </si>
  <si>
    <t>ESTABLECIMIENTO Y SUPERVISIÓN DEL MANEJO DE LA COBERTURA VEGETAL</t>
  </si>
  <si>
    <t>MEDIDAS DE MITIGACIÓN AMBIENTAL POR RESIDUOS SÓLIDOS</t>
  </si>
  <si>
    <t>ZONA DE ALMACENAMIENTO TEMPORAL DE RESIDUOS SÓLIDOS DOMICILIARIOS Y DE CONSTRUCCIÓN - NO PELIGROSOS</t>
  </si>
  <si>
    <t>ZONA DE ACOPIO, SEGREGACIÓN Y DESCONTAMINACIÓN PARA RESIDUOS SÓLIDOS DE ACTIVIDADES DE CONSTRUCCIÓN - PELIGROSOS.</t>
  </si>
  <si>
    <t>CONTRATACIÓN DE UNA EO-RS AUTORIZADA PARA TRANSPORTE Y DISPOSICIÓN FINAL DE RESIDUOS SÓLIDOS PELIGROSOS (DE CONSTRUCCIÓN)*</t>
  </si>
  <si>
    <t>DISPOSICIÓN FINAL DE RESIDUOS SÓLIDOS NO PELIGROSOS TIPO DOMICILIARIOS Y DE CONSTRUCCIÓN</t>
  </si>
  <si>
    <t xml:space="preserve">EDUCACIÓN AMBIENTAL </t>
  </si>
  <si>
    <t>EDICIÓN E IMPRESIÓN DE MATERIALES DE CAPACITACIÓN</t>
  </si>
  <si>
    <t>PLAN DE CONTINGENCIA</t>
  </si>
  <si>
    <t>EQUIPO DE PRIMEROS AUXILIOS Y DE SOCORRO</t>
  </si>
  <si>
    <t>EQUIPOS CONTRAINCENDIOS</t>
  </si>
  <si>
    <t>ADQUISICIÓN DE KIT ANTIDERRAME</t>
  </si>
  <si>
    <t>PLAN DE PARTICIPACION CIUDADANA</t>
  </si>
  <si>
    <t>BUZON DE SUGERENCIAS</t>
  </si>
  <si>
    <t>PLAN DE DESCONTAMINACIÓN DE SUELOS</t>
  </si>
  <si>
    <t>FASE DE IDENTIFICACIÓN, PLAN DE DESCONTAMINACIÓN Y REMEDIACIÓN DE SUELO CONTAMINADOS</t>
  </si>
  <si>
    <t>EXCAVACIONES MASIVAS EN TERRENO NATURAL C/EQUIPO</t>
  </si>
  <si>
    <t>RELLENO COMPACTADO C/EQUIPO, CON MATERIAL PROPIO</t>
  </si>
  <si>
    <t>BASE GRANULAR (TIPO GP-GM)</t>
  </si>
  <si>
    <t>SUB BASE NIVELADO Y COMPACTADO AL 95% MDS ESTABILIZADO HASTA OBTENER CBR&gt;10%</t>
  </si>
  <si>
    <t>ELIMINACION DE MAT. EXCEDENTE C/VOLQUETE 10M3 Y CARGADOR</t>
  </si>
  <si>
    <t>OBRAS DE CONCRETO SIMPLE</t>
  </si>
  <si>
    <t>CIMIENTO CORRIDO</t>
  </si>
  <si>
    <t>CONCRETO CICLOPEO F'C=100 KG/CM2, 1:10 (CEMENTO TIPO I:HORMIGON) + 30% P.G. max. 6"</t>
  </si>
  <si>
    <t>FALSA ZAPATA</t>
  </si>
  <si>
    <t>CONCRETO F'C = 175 Kg/cm2 (CEMENTO TIPO I) - FALSO PISO</t>
  </si>
  <si>
    <t>CONCRETO DE MEZCLA 1:12 (CEMENTO TIPO I:HORMIGON) - SOLADO</t>
  </si>
  <si>
    <t>CONCRETO F'C = 210 Kg/cm2 S/ACABADO (CEMENTO TIPO I) - VEREDAS</t>
  </si>
  <si>
    <t>ENCOFRADO Y DESENCOFRADO - VEREDAS</t>
  </si>
  <si>
    <t>POLIESTIRENO EXPANDIDO E=15MM- VEREDAS</t>
  </si>
  <si>
    <t>CONCRETO F'C = 210 Kg/cm2 S/ACABADO (CEMENTO TIPO I) - RAMPAS</t>
  </si>
  <si>
    <t>ENCOFRADO Y DESENCOFRADO - RAMPAS</t>
  </si>
  <si>
    <t>PAVIMENTOS</t>
  </si>
  <si>
    <t>CONCRETO F'C = 245 KG/CM2 (CEMENTO TIPO I) - PAVIMENTO</t>
  </si>
  <si>
    <t>ENCOFRADO Y DESENCOFRADO - PAVIMENTOS</t>
  </si>
  <si>
    <t>BARRA DE ACERO DOWELL LISO Ø1" L=0.45m @0.30 m -PATIO DE MANIOBRAS</t>
  </si>
  <si>
    <t>TUBO PVC L=0.225M PARA DOWELL LISO Ø 1"</t>
  </si>
  <si>
    <t>OBRAS DE CONCRETO ARMADO</t>
  </si>
  <si>
    <t>PILOTES</t>
  </si>
  <si>
    <t>MOVILIZACIÓN Y DESMOVILIZACIÓN DE EQUIPOS PARA PILOTES A OBRA</t>
  </si>
  <si>
    <t>PILOTES PERFORADOS DE Ø1000MM CON SISTEMA CFA (SEGÚN COTIZACIÓN)</t>
  </si>
  <si>
    <t>ACARREO INTERNO DE MATERIAL EXCAVACIÓN DE PILOTES</t>
  </si>
  <si>
    <t>RELLENO COMPACTADO C/EQUIPO, MATERIAL DE PRÉSTAMO PARA PLATAFORMA DE LOS PILOTES</t>
  </si>
  <si>
    <t>CONCRETO F'C=210 KG/CM2 (CEMENTO TIPO I)- PILOTES</t>
  </si>
  <si>
    <t>ACERO DE REFUERZO FY = 4200 KG/CM2 - PILOTES</t>
  </si>
  <si>
    <t>AGUA PARA LAVADO DE EQUIPOS CON CISTERNA</t>
  </si>
  <si>
    <t>PRUEBA DE INTEGRIDAD EN PILOTES(PIT)</t>
  </si>
  <si>
    <t>PRUEBA DE CARGA DINÁMICA EN PILOTES(PDA)</t>
  </si>
  <si>
    <t>CONCRETO F'C=280 KG/CM2 (CEMENTO TIPO I) -ZAPATAS</t>
  </si>
  <si>
    <t>ENCOFRADO Y DESENCOFRADO -ZAPATAS</t>
  </si>
  <si>
    <t>ACERO DE REFUERZO fy=4200Kg/cm2 - ZAPATAS</t>
  </si>
  <si>
    <t>CONCRETO F'C=280 KG/CM2 (CEMENTO TIPO I) - VIGA DE CIMENTACION</t>
  </si>
  <si>
    <t>ENCOFRADO Y DESENCOFRADO - VIGAS DE CIMENTACION</t>
  </si>
  <si>
    <t>ACERO DE REFUERZO fy=4200Kg/cm2 - VIGAS DE CIMENTACION</t>
  </si>
  <si>
    <t>CONCRETO F'C=280 KG/CM2 (CEMENTO TIPO I) - PLATEA DE CIMENTACION</t>
  </si>
  <si>
    <t>ENCOFRADO Y DESENCOFRADO - PLATEA DE CIMENTACION</t>
  </si>
  <si>
    <t>ACERO DE REFUERZO fy= 4200 kg/cm2 - PLATEA DE CIMENTACION</t>
  </si>
  <si>
    <t>CONCRETO F'C = 210 KG/CM2 ( CEMENTO TIPO I) - SOBRECIMIENTO REFORZADO</t>
  </si>
  <si>
    <t>ENCOFRADO Y DESENCOFRADO - SOBRECIMIENTO REFORZADO</t>
  </si>
  <si>
    <t>ACERO DE REFUERZO fy=4200Kg/cm2 - SOBRECIMIENTO REFORZADO</t>
  </si>
  <si>
    <t>MUROS REFORZADOS</t>
  </si>
  <si>
    <t>MUROS DE CONCRETO F'C= 350 KG/CM2</t>
  </si>
  <si>
    <t>CONCRETO F'C= 280 KG/CM2 (CEMENTO TIPO I) - MURO DE CONTENCION</t>
  </si>
  <si>
    <t>ENCOFRADO Y DESENCOFRADO NORMAL - MURO DE CONTENCION</t>
  </si>
  <si>
    <t>ACERO DE REFUERZO FY = 4200 KG/CM2 - MURO DE CONTENCION</t>
  </si>
  <si>
    <t>PLACAS</t>
  </si>
  <si>
    <t>CONCRETO F'C = 280 KG/CM2 (CEMENTO TIPO I) - PLACAS</t>
  </si>
  <si>
    <t>COLUMNAS DE CONCRETO f'c=280 Kg/cm2</t>
  </si>
  <si>
    <t>CONCRETO F´C = 280 KG/CM2 (CEMENTO TIPO I) - COLUMNAS</t>
  </si>
  <si>
    <t>COLUMNAS DE AMARRE</t>
  </si>
  <si>
    <t>CONCRETO F’C=210 kg/cm2 (CEMENTO TIPO I)-COLUMNAS DE AMARRE</t>
  </si>
  <si>
    <t>VIGAS F'C=280 KG/CM2</t>
  </si>
  <si>
    <t>ENCOFRADO Y DESENCOFRADO - VIGAS</t>
  </si>
  <si>
    <t>VIGAS DE AMARRE (VIGUETAS)</t>
  </si>
  <si>
    <t>CONCRETO F'C = 210 KG/CM2 (CEMENTO TIPO I) - VIGAS DE AMARRE</t>
  </si>
  <si>
    <t>LOSA MACIZA</t>
  </si>
  <si>
    <t>CONCRETO F'C=280 Kg/cm2 (TIPO I) - LOSAS MACIZAS</t>
  </si>
  <si>
    <t>ENCOFRADO Y DESENCOFRADO - LOSAS MACIZAS</t>
  </si>
  <si>
    <t>ACERO DE REFUERZO fy=4200Kg/cm2 - LOSAS MACIZAS</t>
  </si>
  <si>
    <t>PEDESTAL</t>
  </si>
  <si>
    <t>CONCRETO F'C = 280 KG/CM2 (CEMENTO TIPO I) - PEDESTAL</t>
  </si>
  <si>
    <t>ENCOFRADO Y DESENCOFRADO - PEDESTALES</t>
  </si>
  <si>
    <t>ACERO DE REFUERZO fy= 4200 kg/cm2 - PEDESTALES</t>
  </si>
  <si>
    <t>CAPITEL</t>
  </si>
  <si>
    <t>CONCRETO F´C=280 Kg/cm2 (TIPO I) - CAPITELES</t>
  </si>
  <si>
    <t>ENCOFRADO Y DESENCOFRADO - CAPILTELES</t>
  </si>
  <si>
    <t>ACERO DE REFUERZO FY = 4200 Kg/cm2 - CAPITELES</t>
  </si>
  <si>
    <t>RECONSTRUCCIÓN DEL HOSPITAL DE APOYO SAUL GARRIDO ROSILLO II-1, DISTRITO DE TUMBES - PROVINCIA DE TUMBES - DEPARTAMENTO DE TUMBES - HOSPITAL PRINCIPAL</t>
  </si>
  <si>
    <t>CONSORCIO CONSULTOR SAUL GARRIDO
RUC 20607759538</t>
  </si>
  <si>
    <t>01.04</t>
  </si>
  <si>
    <t>AISLADORES SISMICOS (AISL-T1) INC. PROTOTIPOS</t>
  </si>
  <si>
    <t>AISLADORES SISMICOS (AISL-T2)</t>
  </si>
  <si>
    <t>GROUT E=50MM</t>
  </si>
  <si>
    <t>CONCRETO F´C=280 Kg/cm2 (TIPO I) - ESCALERAS</t>
  </si>
  <si>
    <t>ENCOFRADO Y DESENCOFRADO - ESCALERAS</t>
  </si>
  <si>
    <t>ACERO DE REFUERZO fy=4200Kg/cm2 - ESCALERAS</t>
  </si>
  <si>
    <t>CISTERNA DE AGUA</t>
  </si>
  <si>
    <t>CONCRETO F'C = 280 KG/CM2 (CEMENTO TIPO I) - CISTERNA DE AGUA</t>
  </si>
  <si>
    <t>ENCOFRADO Y DESENCOFRADO NORMAL - CISTERNA DE AGUA</t>
  </si>
  <si>
    <t>ACERO DE REFUERZO FY = 4200 KG/CM2 - CISTERNA DE AGUA</t>
  </si>
  <si>
    <t>TANQUE DE PETROLEO Y GLP</t>
  </si>
  <si>
    <t>CONCRETO F'C = 280 KG/CM2 (CEMENTO TIPO I) - TANQUE DE PETROLEO Y GLP</t>
  </si>
  <si>
    <t>ENCONFRADO Y DESENCOFRADO NORMAL -TANQUE DE PETROLEO Y GLP</t>
  </si>
  <si>
    <t>ACERO DE REFUERZO FY = 4200 KG/CM2 - TANQUE DE PETROLEO Y GLP</t>
  </si>
  <si>
    <t>POYO DE CONCRETO</t>
  </si>
  <si>
    <t>CONCRETO F'C = 280 KG/CM2 (CEMENTO TIPO I) - POYO</t>
  </si>
  <si>
    <t>ENCOFRADO Y DESENCOFRADO NORMAL - POYO</t>
  </si>
  <si>
    <t>ACERO DE REFUERZO FY = 4200 KG/CM2 - POYO</t>
  </si>
  <si>
    <t>CONCRETO F'C = 210 KG/CM2 (CEMENTO TIPO I)- CANALETAS</t>
  </si>
  <si>
    <t>ANG."L" DE APOYO, ANCLADO AL PISO DE 1½"x1½"x1/8"-CANALETA</t>
  </si>
  <si>
    <t>REJILLA METÁLICA ANCHO 0.37M - CANALETA</t>
  </si>
  <si>
    <t>CONCRETO F´C=210 Kg/cm2 (TIPO I) - SARDINEL</t>
  </si>
  <si>
    <t>ENCOFRADO Y DESENCOFRADO DE SARDINEL</t>
  </si>
  <si>
    <t>ACERO DE REFUERZO FY = 4200 Kg/cm2 - SARDINEL</t>
  </si>
  <si>
    <t>RAMPA VEHICULAR</t>
  </si>
  <si>
    <t>CONCRETO F´C=245 Kg/cm2 (TIPO I) - RAMPA VEHICULAR</t>
  </si>
  <si>
    <t>ENCONFRADO Y DESENCOFRADO NORMAL - RAMPA VEHICULAR</t>
  </si>
  <si>
    <t>ACERO DE REFUERZO FY = 4200 KG/CM2 - RAMPA VEHICULAR</t>
  </si>
  <si>
    <t>JUNTAS</t>
  </si>
  <si>
    <t>JUNTA DE CONTRACCION</t>
  </si>
  <si>
    <t>JUNTA DE CONTRACCION ASERRADA L =50mm E= 3mm</t>
  </si>
  <si>
    <t>ACERO EN BANDA DE CONTRACCION ?3/8"@.60</t>
  </si>
  <si>
    <t>CONCRETO EPOXICO F'C = 280 KG/CM2 (CEMENTO TIPO I)-BANDA DE CONTRACION</t>
  </si>
  <si>
    <t>TAPA REMOVIBLE DE CONCRETO SIMPLE PARA TANQUES DE GLP Y PETROLEO</t>
  </si>
  <si>
    <t>ANCLAJE DE TABIQUERIA TUBO PVC DE 1"</t>
  </si>
  <si>
    <t>ESTRUCTURAS METALICAS</t>
  </si>
  <si>
    <t>TUBO 6"X6"X5/16"</t>
  </si>
  <si>
    <t>TUBO 6"X3"X3/16"</t>
  </si>
  <si>
    <t>TUBO 3"X4"X3/16"</t>
  </si>
  <si>
    <t>PLANCHA METALICA DE 1/2"</t>
  </si>
  <si>
    <t>GANCHOS DE ANCLAJE Ø5/8"</t>
  </si>
  <si>
    <t>TUBO 3"x3"X3/16"</t>
  </si>
  <si>
    <t>PLANCHA METALICA 4"X3/8" CON GANCHO DE ANCLAJE</t>
  </si>
  <si>
    <t>TUB 6''x2''x1/4 ''</t>
  </si>
  <si>
    <t>TUB 8''x2''x3/16 ''</t>
  </si>
  <si>
    <t>TUB 8''x4''x5/16 ''</t>
  </si>
  <si>
    <t>TUB 3"x2"x3/16"</t>
  </si>
  <si>
    <t>TUB 4"x4"x5/16"</t>
  </si>
  <si>
    <t>TUB 4"x2"x3/16"</t>
  </si>
  <si>
    <t>TUB 4"x3"x3/16"</t>
  </si>
  <si>
    <t>TUB 3"x3"x1/4"</t>
  </si>
  <si>
    <t>TUB 8''x3''x1/4 ''</t>
  </si>
  <si>
    <t>TUB 10''x10''x3/8''</t>
  </si>
  <si>
    <t>PLANCHA DE 5/8 ''</t>
  </si>
  <si>
    <t>PERNOS DE 3/4"</t>
  </si>
  <si>
    <t>PIPE 4" e=3/16"</t>
  </si>
  <si>
    <t>PIPE 3" e=3/16"</t>
  </si>
  <si>
    <t>PIPE 2" e=3/16"</t>
  </si>
  <si>
    <t>PIPE 10" e=3/8"</t>
  </si>
  <si>
    <t>PIPE 8" e=1/4"</t>
  </si>
  <si>
    <t>PIPE 6" e=1/4"</t>
  </si>
  <si>
    <t>TUB 12"x4"x1/4"</t>
  </si>
  <si>
    <t>TUB 10"x4"x1/4"</t>
  </si>
  <si>
    <t>TUB 2"x2"x3/16"</t>
  </si>
  <si>
    <t>TUB 8"x8"x5/16"</t>
  </si>
  <si>
    <t>TUB 2"x2"x1/4"</t>
  </si>
  <si>
    <t>TUB 4"x4"x1/4"</t>
  </si>
  <si>
    <t>TUB 3"x3"x3/16"</t>
  </si>
  <si>
    <t>TUB 4"x2"x1/4"</t>
  </si>
  <si>
    <t>TUB 4"x3"x1/4"</t>
  </si>
  <si>
    <t>TUBO 14"X14"X1/2"</t>
  </si>
  <si>
    <t>TUBO 6"X6"X1/4"</t>
  </si>
  <si>
    <t>PERNOS DE 1/2" x 4" C/ TUERCA Y ARANDELA</t>
  </si>
  <si>
    <t>ACERO DE ANCLAJE DE 3/8"</t>
  </si>
  <si>
    <t>ACERO DE ANCLAJE DE 5/8"</t>
  </si>
  <si>
    <t>CABLE DE ACERO Ø = 1/2"</t>
  </si>
  <si>
    <t>MUROS Y TABIQUES</t>
  </si>
  <si>
    <t>MURO DE ALBAÑILERIA ARMADA</t>
  </si>
  <si>
    <t>MURO DE SOGA LADRILLO SILICO CALCAREO -PERFORADA 12X25X50</t>
  </si>
  <si>
    <t>MURO DE ALBAÑILERIA CONFINADA</t>
  </si>
  <si>
    <t>MURO DE LADRILLO KK TIPO V SOGA C:A 1:4</t>
  </si>
  <si>
    <t>MURO DE LADRILLO KK TIPO V CABEZA C:A 1:4</t>
  </si>
  <si>
    <t>MURO DE LADRILLO KK TIPO V CANTO C:A, 1:4</t>
  </si>
  <si>
    <t>TABIQUE DE 1 CARA CON PLACA DE FIBROCEMENTOD DE 8mm</t>
  </si>
  <si>
    <t>TABIQUE DE 2 CARAS CON PLACA DE FRIBROCEMENTO DE 8mm</t>
  </si>
  <si>
    <t>REVOQUES Y REVESTIMIENTOS</t>
  </si>
  <si>
    <t>TARRAJEO PRIMARIO</t>
  </si>
  <si>
    <t>TARRAJEO INTERIOR</t>
  </si>
  <si>
    <t>TARRAJEO EN MUROS CON CEMENTO PULIDO C/ ENDURECEDOR E IMPERMEABILIZANTE</t>
  </si>
  <si>
    <t>TARRAJEO DE COLUMNAS Y/O PLACAS C/MORT C:A 1:5, e=1.5 CM</t>
  </si>
  <si>
    <t>TARRAJEO DE VIGAS C/MORT C:A 1:5, e=1.5 CM</t>
  </si>
  <si>
    <t>TARRAJEO DE MUROS CON BARITINA</t>
  </si>
  <si>
    <t>SOLAQUEADO DE MUROS</t>
  </si>
  <si>
    <t>TARRAJEO EXTERIOR</t>
  </si>
  <si>
    <t>TARRAJEO DE MUROS EXTERIORES C/MORT C:A 1:5, e=1.5cm</t>
  </si>
  <si>
    <t>TARRAJEADO E IMPERMEABILIZADO (CON SIKA)</t>
  </si>
  <si>
    <t>VESTIDURA DE DERRAMES</t>
  </si>
  <si>
    <t>VESTIDURA DE DERRAMES E = 0.10 m</t>
  </si>
  <si>
    <t>BRUÑAS</t>
  </si>
  <si>
    <t>BRUÑA 0.01 x 0.01 m</t>
  </si>
  <si>
    <t>GRADAS</t>
  </si>
  <si>
    <t>PASO Y CONTRAPASO CON CEMENTO FROTACHADO</t>
  </si>
  <si>
    <t>PASO Y CONTRAPASO CON CEMENTO SEMIPULIDO</t>
  </si>
  <si>
    <t>DESCANSOS</t>
  </si>
  <si>
    <t>DESCANSO CON CEMENTO FROTACHADO</t>
  </si>
  <si>
    <t>DESCANSO CON CEMENTO SEMIPULIDO</t>
  </si>
  <si>
    <t>REVESTIMIENTOS</t>
  </si>
  <si>
    <t>REVESTIMIENTO DE ALUCOBOND EN COLUMNA</t>
  </si>
  <si>
    <t>REVESTIMIENTO DE TABLERO DE CONCRETO CON GRANITO e=2cm</t>
  </si>
  <si>
    <t>REVESTIMIENTO DE LAVADERO DE CONCRETO CON PORCELANATO 0.60x0.60m</t>
  </si>
  <si>
    <t>REVESTIMIENTO DE MANDIL DE PORCELANATO 0.60x0.60m</t>
  </si>
  <si>
    <t>REVESTIMIENTO EN CANALETA DE CEMENTO FROTACHADO E IMPERMEABILIZADO</t>
  </si>
  <si>
    <t>REVESTIMIENTO ACUSTICO DE LANA DE VIDRIO DE 2'' PROTEGIDO CON PLANCHA PERFORADA</t>
  </si>
  <si>
    <t>CIELO RASO</t>
  </si>
  <si>
    <t>CIELORASO CON MEZCLA</t>
  </si>
  <si>
    <t>CIELORASO TARRAJEADO FROTACHADO CON BARITINA</t>
  </si>
  <si>
    <t>CIELORASO TARRAJEADO C/ CEMENTO PULIDO C/ ENDURECEDOR E IMPERMEABILIZANTE</t>
  </si>
  <si>
    <t>CIELORASO ACABADO SOLAQUEADO</t>
  </si>
  <si>
    <t>CIELORASO REVESTIMIENTO ACUSTICO DE LANA DE VIDRIO DE 2'' PROTEGIDO CON PLANCHA PERFORADA</t>
  </si>
  <si>
    <t>FALSO CIELO RASO</t>
  </si>
  <si>
    <t>FALSO CIELO RASO TIPO A: BALDOSA DE FIBRA MINERAL MICROPERFORADA CON ACABADO DE PINTURA LÁTEX BORDE RECTO, DE 0.61M X 0.61M X 5/8", TIPO GEORGIAN 764O SIMILAR, SISTEMA DE SUSPENSIÓN TIPO PRELUDE XL 15/16", COLOR BLANCO O SIMILAR</t>
  </si>
  <si>
    <t>FALSO CIELO RASO TIPO B; BALDOSA DE FIBRA MINERAL CLASE 5, CON RECUBRIMIENTO VINÍLICO LAVABLE. BORDE RECTO DE 0.61M X 0.61M X 5/8", TIPO CLEAN ROOM 868</t>
  </si>
  <si>
    <t>FALSO CIELO RASO TIPO C: BALDOSA DE FIBRA MINERAL CON BORDE RECTO RECTO DE 0.61M X 0.61M X 5/8", CLASE 5, CON RECUBRIMIENTO VINÍLICO, TIPO CLEAN ROOM 868 O SIMILAR, SUSPENSIÓN TIPO ALUMINIO CO-EXTRUIDO DE 1 1/2", COLOR BLANCO O SIMILAR</t>
  </si>
  <si>
    <t>FALSO CIELO RASO TIPO D; BALDOSA DE FIBRA MINERAL SIN PERFORACIONES CON ACABADO DE PINTURA LÁTEX. BORDE RECTO, DE 0.61M X 0.61M X 5/8", TIPO GEORGIAN HIGH WASHABILITY 794 O TÉCNICAMENTE IGUAL O SUPERIOR.</t>
  </si>
  <si>
    <t>FALSO CIELO RASO TIPO E; BALDOSA DE FIBRA MINERAL Y CERÁMICO CON PERFORACIONES, CON ACABADO DE PINTURA PLÁSTICA CEPILLABLE. BORDE RECTO, DE 0.61M X 0.61M X 5/8", TIPO CERAMAGUARD FINE FISSURED 607 O TÉCNICAMENTE IGUAL O SUPERIOR.</t>
  </si>
  <si>
    <t>FALSO CIELO RASO TIPO F: BALDOSA DE FIBRA MINERAL MICROPERFORADA CON ACABADO DE PINTURA LÁTEX BORDE REBAJADO, DE 0.61M X 0.61M X 3/4", TIPO ULTIMA 1982O SIMILAR, SISTEMA DE SUSPENSIÓN TIPO SUPRAFINE XL 9/16", COLOR BLANCO O SIMILAR</t>
  </si>
  <si>
    <t>FALSO CIELO RASO TIPO H; CIELO RASO CON SISTEMA PLYROCK, CON PLANCHA DE FIBROCEMENTO SIN SÍLICE DE 8MM, CON BORDE REBAJADO, JUNTA RÍGIDA INVISIBLEACABADO, CON PINTURA EPÓXICA ANTIBACTERIAL BASE AGUA DE FABRICA, MARCA SHERWIN WILLIAMS O SIMIL</t>
  </si>
  <si>
    <t>FALSO CIELO RASO CONTINUO DE PLACA DE YESO ST DE 1.22mx2.44mx12.7 mm</t>
  </si>
  <si>
    <t>PISOS Y PAVIMENTOS</t>
  </si>
  <si>
    <t>CONTRAPISOS</t>
  </si>
  <si>
    <t>CONTRAPISO E=35 MM (PISO PORCELANATO ANTIDESLIZANTE LISO MATE 0.60 X 0.60)</t>
  </si>
  <si>
    <t>CONTRAPISO CON BARITINA E=35 MM (PISO PORCELANATO ALTO TRÁNSITO ANTIDESLIZANTE 0.60 X 0.60)</t>
  </si>
  <si>
    <t>CONTRAPISO E=40 MM (PISO DE CEMENTO SEMIPULIDO Y BRUÑADO CADA 0.90 M CON ENDURECEDOR, PISO DE CEMENTO FROTACHADO Y BRUÑADO CADA 1M, PISO DE CEMENTO PULIDO CON ENDURECEDOR Y BRUÑADO CADA 0.90 M, PISO CEMENTO PULIDO CON ENDURECEDOR E IMPERMEAB</t>
  </si>
  <si>
    <t>CONTRAPISO E=50 MM (PISO VINÍLICO HOMOGÉNEO FLEXIBLE EN ROLLO E=2MM, PISO VINÍLICO FLEXIBLE EN ROLLO E=2MM, PISO ALFOMBRA DE ALTO TRÁNSITO, PISO VINÍLICO MULTICAPA EN ROLLO CON ABSORCIÓN DE RUIDO DE 19DB, PISO DE CEMENTO FROTACHADO)</t>
  </si>
  <si>
    <t>PISOS</t>
  </si>
  <si>
    <t>PISOS DE PORCELANATO</t>
  </si>
  <si>
    <t>PISO DE PORCELANATO ANTIDESLIZANTE, 0.60 M X 0.60 M</t>
  </si>
  <si>
    <t>PISO DE PORCELANATO 0.60 x 0.60m ANTIDESLIZANTE LISO MATE</t>
  </si>
  <si>
    <t>ACABADO DE CONCRETO EN PISOS</t>
  </si>
  <si>
    <t>PISO CEMENTO FROTACHADO</t>
  </si>
  <si>
    <t>PISO CEMENTO FROTACHADO ACABADO C/ PINTURA EPOXICO COLOR BLANCO</t>
  </si>
  <si>
    <t>PISO CEMENTO FROTACHADO Y BRUÑADO CADA 1.00m</t>
  </si>
  <si>
    <t>PISO CEMENTO PULIDO + ENDURECEDOR + IMPERMEABILIZANTE</t>
  </si>
  <si>
    <t>PISO CEMENTO PULIDO + ENDURECEDOR Y BRUÑADO CADA 0.90m</t>
  </si>
  <si>
    <t>PISO DE CEMENTO SEMIPULIDO + ENDURECEDOR Y BRUÑADO CADA 0.90M</t>
  </si>
  <si>
    <t>PISO CEMENTO FROTACHADO, BRUÑADO CON IMPERMEABILIZANTE Y ENDURECEDOR EN EXTERIORES</t>
  </si>
  <si>
    <t>PISO CEMENTO SEMIPULIDO Y BRUÑADO CADA 0.40M</t>
  </si>
  <si>
    <t>PISO DE CEMENTO SEMIPULIDO Y BRUÑADO CADA 0.90M</t>
  </si>
  <si>
    <t>PISO CEMENTO SEMIPULIDO Y BRUÑADO CADA 1M + ENDURECEDOR</t>
  </si>
  <si>
    <t>PISO VINILICO FLEXIBLE EN ROLLO 2 mm</t>
  </si>
  <si>
    <t>PISO VINILICO FLEXIBLE EN ROLLO 2 mm ANTIDESLIZ., ANTIBACT. Y CONDUCTIVO PUR.</t>
  </si>
  <si>
    <t>PISO VINILICO RIGIDONDO DE BALDOSAS 0.60X0.60 NO CONDUCTIVO SOBRE ESTRUCTURA METALICA (PISO TECNICO)</t>
  </si>
  <si>
    <t>PISO ALFOMBRA DE ALTO TRANSIT, RESISTENTE AL FUEGO</t>
  </si>
  <si>
    <t>PISO PORCELANATO TEXTURA PIEDRA 0.60X0.60M EN TERRAZA</t>
  </si>
  <si>
    <t>PISO CONCRETO CANTO RODADO GRIS EN TERRAZA</t>
  </si>
  <si>
    <t>PISO DE TERRAZO COLOR BEIGE EN TERRAZA</t>
  </si>
  <si>
    <t>PISO CONCRETO CANTO RODADO BLANCO EN TERRAZA</t>
  </si>
  <si>
    <t>PISO CONCRETO CANTO RODADO OXIDO EN TERRAZA</t>
  </si>
  <si>
    <t>PISO PORCELANATO COLOR GRIS 0.60X0.60M EN TERRAZA</t>
  </si>
  <si>
    <t>SARDINELES</t>
  </si>
  <si>
    <t>SARDINEL REVESTIDO DE PORCELANATO, H=0.10m EN DUCHA</t>
  </si>
  <si>
    <t>SARDINEL REVESTIDO CON CONTRAZOCALO DE ALUMINIO, H=0.10m EN MAMPARAS</t>
  </si>
  <si>
    <t>SARDINEL ACABADO CEMENTO PULIDO, H=0.15m</t>
  </si>
  <si>
    <t>VEREDAS Y RAMPAS</t>
  </si>
  <si>
    <t>VEREDAS - ACABADO DE CEMENTO SEMIPULIDO Y BRUÑADO @ 0.10 m</t>
  </si>
  <si>
    <t>RAMPA DE CONCRETO ACABADO FROTACHADO Y BRUÑADO @ 0.10M</t>
  </si>
  <si>
    <t>ZOCALOS Y CONTRAZOCALOS</t>
  </si>
  <si>
    <t>ZOCALOS</t>
  </si>
  <si>
    <t>ZOCALO PORCELANATO 60X60 Cm (2 HILERAS) h=1.20m</t>
  </si>
  <si>
    <t>ZOCALO PORCELANATO 60X60 Cm (2.5 HILERAS) h=1.50m</t>
  </si>
  <si>
    <t>ZOCALO PORCELANATO 60X60 Cm (3 HILERAS )h=1.80m</t>
  </si>
  <si>
    <t>ZOCALO PORCELANATO 60X60 Cm (3 HILERAS + 1 ADICIONAL DE .20m) h=2.00m</t>
  </si>
  <si>
    <t>ZOCALO PORCELANATO 60X60 Cm (5 HILERAS) h=3.00m</t>
  </si>
  <si>
    <t>ZOCALO VINILICO FLEXIBLE HOMOGÉNEO ANTIBACTERIANO EN ROLLO e= 1.25mm (h=2.10)</t>
  </si>
  <si>
    <t>ZOCALO VINILICO FLEXIBLE HOMOGÉNEO ANTIBACTERIANO EN ROLLO e= 1.25mm (h=3.00)</t>
  </si>
  <si>
    <t>ZOCALO VINILICO FLEXIBLE ANTIBACTERIANO EN ROLLO e= 2mm (h=3.10)</t>
  </si>
  <si>
    <t>ZOCALO MDF 15mm CON ENCHAPE DE MADERA SHIHUAHUACO SELLADO Y LAQUEADA H=1.80M</t>
  </si>
  <si>
    <t>CONTRAZOCALOS</t>
  </si>
  <si>
    <t>CONTRAZOCALO SANITARIO DE TERRAZO PULIDO h=0.10m.</t>
  </si>
  <si>
    <t>CONTRAZOCALO SANITARIO DE CEMENTO PULIDO C/ ENDURECEDOR E IMPERMEABILIAZANTE h=0.050m</t>
  </si>
  <si>
    <t>CONTRAZOCALO DE CEMENTO PULIDO h=0.10m</t>
  </si>
  <si>
    <t>CONTRAZOCALO DE CEMENTO PULIDO h=0.20m</t>
  </si>
  <si>
    <t>CONTRAZOCALO DE CEMENTO PULIDO h=0.30m</t>
  </si>
  <si>
    <t>CONTRAZOCALO DE CEMENTO PULIDO IMPERMEABILIZADO h=0.60m</t>
  </si>
  <si>
    <t>CONTRAZOCALO PORCELANATO 0.10 X 0.60 h=0.10m</t>
  </si>
  <si>
    <t>CONTRAZOCALO VINILICO SANITARIO SEMI-RIGIDO h=0.10m</t>
  </si>
  <si>
    <t>CONTRAZOCALO VINILICO SAITARIO TIPO COVE FORMER</t>
  </si>
  <si>
    <t>CUBIERTAS Y COBERTURAS</t>
  </si>
  <si>
    <t>CUBIERTAS</t>
  </si>
  <si>
    <t>LOSA IMPERMEABILIZADA CON SISTEMA BICAPA MANTO ASFÁLTICO Y ACABADO CEMENTO FROTACHADO MAS IMPERMEABILIZANTE</t>
  </si>
  <si>
    <t>COBERTURAS</t>
  </si>
  <si>
    <t>COBERTURA DE POLICARBONATO SOLIDO TRANSPARENTE e=10 mm</t>
  </si>
  <si>
    <t>COBERTURA DE ALUZINC TIPO TR4 O SIMILAR</t>
  </si>
  <si>
    <t>TAPAJUNTA PLANCHA DE LATON EN MARQUISINA CON PARED</t>
  </si>
  <si>
    <t>ALBARDILLA DE HORMIGÓN POLÍMERO MODULAR, ANCHO=24CM Y CAÍDA TIPO 2 AGUAS (PREFABRICADO)</t>
  </si>
  <si>
    <t>CARPINTERIA DE MADERA</t>
  </si>
  <si>
    <t>PUERTA CONTRAPLACADA DE MDF MELAMINICO 6mm C/ ACABADO MATE; DE 1 HOJA BATIENTE; P01a (0.80 x 2.10)</t>
  </si>
  <si>
    <t>PUERTA CONTRAPLACADA DE MDF MELAMINICO 6mm C/ ACABADO MATE, DE 1 HOJA BATIENTE; P01b (0.90 x 2.10)</t>
  </si>
  <si>
    <t>PUERTA CONTRAPLACADA DE MDF MELAMINICO 6mm C/ ACABADO MATE, DE 1 HOJA BATIENTE; P01c (1.00 x 2.10)</t>
  </si>
  <si>
    <t>PUERTA CONTRAPLACADA DE MDF MELAMINICO 6mm C/ ACABADO MATE, DE 1 HOJA BATIENTE; P01d (1.20 x 2.10)</t>
  </si>
  <si>
    <t>PUERTA CONTRAPLACADA DE MDF MELAMINICO 6mm C/ ACABADO MATE, PLANCHA DE ACERO INOX. SATINADO DE 1 HOJA BATIENTE; P02a (1.20 x 2.10)</t>
  </si>
  <si>
    <t>PUERTA CONTRAPLACADA DE MDF MELAMINICO 6mm C/ ACABADO MATE, C/ VISOR DE CRISTAL TEMPLADO INCOLORO e=6mm, DE 1 HOJA BATIENTE; P03a (0.90 x 2.10)</t>
  </si>
  <si>
    <t>PUERTA CONTRAPLACADA DE MDF MELAMINICO 6mm C/ ACABADO MATE, C/ VISOR DE CRISTAL TEMPLADO INCOLORO e=6mm, DE 1 HOJA BATIENTE; P03b (1.00 x 2.10)</t>
  </si>
  <si>
    <t>PUERTA CONTRAPLACADA DE MDF MELAMINICO 6mm C/ ACABADO MATE, C/ VISOR DE CRISTAL TEMPLADO INCOLORO e=6mm Y PLANCHA DE ACERO INOX. SATINADO DE 1 HOJA BATIENTE; P04a (1.00 x 2.10)</t>
  </si>
  <si>
    <t>PUERTA CONTRAPLACADA DE MDF MELAMINICO 6mm C/ ACABADO MATE, C/ VISOR DE CRISTAL TEMPLADO INCOLORO e=6mm Y PLANCHA DE ACERO INOX. SATINADO DE 1 HOJA BATIENTE; P04b (1.20 x 2.10)</t>
  </si>
  <si>
    <t>PUERTA CONTRAPLACADA DE MDF MELAMINICO 6mm C/ ACABADO MATE, C/ REJILLA DE MADERA, DE 1 HOJA BATIENTE; P05a (0.80 x 2.10)</t>
  </si>
  <si>
    <t>PUERTA CONTRAPLACADA DE MDF MELAMINICO 6mm C/ ACABADO MATE, C/ REJILLA DE MADERA, DE 1 HOJA BATIENTE; P05b (0.90 x 2.10)</t>
  </si>
  <si>
    <t>PUERTA CONTRAPLACADA DE MDF MELAMINICO 6mm C/ ACABADO MATE, C/ REJILLA DE MADERA, DE 1 HOJA BATIENTE; P05c (1.00 x 2.10)</t>
  </si>
  <si>
    <t>PUERTA CONTRAPLACADA DE MDF MELAMINICO 6mm C/ ACABADO MATE, C/ PLANCHA INT. DE PLOMO, DE 1 HOJA BATIENTE; P06a (0.90 x 2.10)</t>
  </si>
  <si>
    <t>PUERTA CONTRAPLACADA DE MDF MELAMINICO 6mm C/ ACABADO MATE, C/ PLANCHA INT. DE PLOMO, DE 1 HOJA BATIENTE; P06b (1.20 x 2.10)</t>
  </si>
  <si>
    <t>PUERTA CONTRAPLACADA DE MDF MELAMINICO 6mm C/ ACABADO MATE, C/ 2 VISORES e=6mm, C/ PLANCHA DE ACERO INOX. SATINADO, DE 2 HOJAS BATIENTES; P07a (1.80 x 2.10)</t>
  </si>
  <si>
    <t>PUERTA CONTRAPLACADA DE MDF MELAMINICO 6mm C/ ACABADO MATE, C/ SOBRELUZ DE CRISTAL TEMPLADO INCOL. e=6mm, C/ 2 VISORES e=6mm, C/ PLANCHA DE ACERO INOX. SATINADO, DE 2 HOJAS BATIENTES; P08a (1.80 x 2.10)</t>
  </si>
  <si>
    <t>PUERTA CONTRAPLACADA DE MDF MELAMINICO 6mm C/ ACABADO MATE, C/ SOBRELUZ DE CRISTAL TEMPLADO INCOL. e=6mm, DE 1 HOJA BATIENTE; P09a (0.80 x 2.60)</t>
  </si>
  <si>
    <t>PUERTA CONTRAPLACADA DE MDF MELAMINICO 6mm C/ ACABADO MATE, C/ SOBRELUZ DE CRISTAL TEMPLADO INCOL. e=6mm, DE 1 HOJA BATIENTE; P09b (0.90 x 2.60)</t>
  </si>
  <si>
    <t>PUERTA CONTRAPLACADA DE MDF MELAMINICO 6mm C/ ACABADO MATE, C/ SOBRELUZ DE CRISTAL TEMPLADO INCOL. e=6mm, DE 1 HOJA BATIENTE; P09c (1.00 x 2.60)</t>
  </si>
  <si>
    <t>PUERTA CONTRAPLACADA DE MDF MELAMINICO 6mm C/ ACABADO MATE, C/ SOBRELUZ DE CRISTAL TEMPLADO INCOL. e=6mm, DE 1 HOJA BATIENTE; P09d (1.20 x 2.60)</t>
  </si>
  <si>
    <t>PUERTA CONTRAPLACADA DE MDF MELAMINICO 6mm C/ ACABADO MATE, C/ REJILLA DE MADERA, C/ SOBRELUZ DE CRISTAL TEMPLADO INCOL. e=6mm, DE 1 HOJA BATIENTE; P10a (0.80 x 2.60)</t>
  </si>
  <si>
    <t>PUERTA CONTRAPLACADA DE MDF MELAMINICO 6mm C/ ACABADO MATE, C/ REJILLA DE MADERA, C/ SOBRELUZ DE CRISTAL TEMPLADO INCOL. e=6mm, DE 1 HOJA BATIENTE; P10b (0.90 x 2.60)</t>
  </si>
  <si>
    <t>PUERTA CONTRAPLACADA DE MDF MELAMINICO 6mm C/ ACABADO MATE, C/ REJILLA DE MADERA, C/ SOBRELUZ DE CRISTAL TEMPLADO INCOL. e=6mm, DE 1 HOJA BATIENTE; P10c (1.00 x 2.60)</t>
  </si>
  <si>
    <t>PUERTA CONTRAPLACADA DE MDF MELAMINICO 6mm C/ ACABADO MATE, C/ VISOR DE CRISTAL TEMPLADO INCOLORO e=6mm, C/ SOBRELUZ DE CRISTAL TEMPLADO INCOL. e=6mm, Y PLANCHA DE ACERO INOX. SATINADO DE 1 HOJA BATIENTE; P11a (1.00 x 2.60)</t>
  </si>
  <si>
    <t>PUERTA CONTRAPLACADA DE MDF MELAMINICO 6mm C/ ACABADO MATE, C/ VISOR DE CRISTAL TEMPLADO INCOLORO e=6mm, C/ SOBRELUZ DE CRISTAL TEMPLADO INCOL. e=6mm, Y PLANCHA DE ACERO INOX. SATINADO DE 1 HOJA BATIENTE; P11b (1.20 x 2.60)</t>
  </si>
  <si>
    <t>PUERTA CONTRAPLACADA DE MDF MELAMINICO 6mm C/ ACABADO MATE, C/ 2 VISORES DE CRISTAL TEMPLADO INCOLORO e=6mm, C/ SOBRELUZ DE CRISTAL TEMPLADO INCOL. e=6mm, Y PLANCHA DE ACERO INOX. SATINADO DE 2 HOJAS BATIENTES; P11c (1.60 x 2.60)</t>
  </si>
  <si>
    <t>PUERTA CONTRAPLACADA DE MDF MELAMINICO 6mm C/ ACABADO MATE, C/ 2 VISORES DE CRISTAL TEMPLADO INCOLORO e=6mm, C/ SOBRELUZ DE CRISTAL TEMPLADO INCOL. e=6mm, Y PLANCHA DE ACERO INOX. SATINADO DE 2 HOJAS BATIENTES; P11d (1.80 x 2.60)</t>
  </si>
  <si>
    <t>PUERTA CONTRAPLACADA DE MDF MELAMINICO 6mm C/ ACABADO MATE, C/ VISOR DE CRISTAL TEMPLADO INCOLORO e=6mm, C/ SOBRELUZ DE CRISTAL TEMPLADO INCOL. e=6mm, DE 1 HOJA BATIENTE; P12a (1.00 x 2.60)</t>
  </si>
  <si>
    <t>PUERTA CONTRAPLACADA DE MDF MELAMINICO 6mm C/ ACABADO MATE, C/ VISOR DE CRISTAL TEMPLADO INCOLORO e=6mm, C/ SOBRELUZ DE CRISTAL TEMPLADO INCOL. e=6mm, DE 1 HOJA BATIENTE; P12b (1.20 x 2.60)</t>
  </si>
  <si>
    <t>PUERTA CONTRAPLACADA DE MDF MELAMINICO 6mm C/ ACABADO MATE, C/ 2 VISORES DE CRISTAL TEMPLADO INCOLORO e=6mm, C/ SOBRELUZ DE CRISTAL TEMPLADO INCOL. e=6mm, DE 2 HOJAS BATIENTES; P12c (1.80 x 2.60)</t>
  </si>
  <si>
    <t>MUEBLE TIPO MB-1a</t>
  </si>
  <si>
    <t>MUEBLE TIPO MB-1b</t>
  </si>
  <si>
    <t>MUEBLE TIPO MB-1c</t>
  </si>
  <si>
    <t>MUEBLE TIPO MB-1d</t>
  </si>
  <si>
    <t>MUEBLE TIPO MB-1e</t>
  </si>
  <si>
    <t>MUEBLE TIPO MB-1f</t>
  </si>
  <si>
    <t>MUEBLE TIPO MB-2a</t>
  </si>
  <si>
    <t>MUEBLE TIPO MB-2b</t>
  </si>
  <si>
    <t>MUEBLE TIPO MB-2d</t>
  </si>
  <si>
    <t>MUEBLE TIPO MB-2E</t>
  </si>
  <si>
    <t>MUEBLE TIPO MB-3a</t>
  </si>
  <si>
    <t>MUEBLE TIPO MB-3B</t>
  </si>
  <si>
    <t>MUEBLE TIPO MB-3c</t>
  </si>
  <si>
    <t>MUEBLE TIPO MB-4</t>
  </si>
  <si>
    <t>MUEBLE TIPO MB-4a</t>
  </si>
  <si>
    <t>MUEBLE TIPO MB-4b</t>
  </si>
  <si>
    <t>MUEBLE TIPO MB-4c</t>
  </si>
  <si>
    <t>MUEBLE TIPO MB-5a</t>
  </si>
  <si>
    <t>MUEBLE TIPO MB-5b</t>
  </si>
  <si>
    <t>MUEBLE TIPO MB-5d</t>
  </si>
  <si>
    <t>MUEBLE TIPO MB-7</t>
  </si>
  <si>
    <t>MUEBLE TIPO MB-7a</t>
  </si>
  <si>
    <t>MUEBLE TIPO MB-7b</t>
  </si>
  <si>
    <t>MUEBLE TIPO MB-7c</t>
  </si>
  <si>
    <t>MUEBLE TIPO MB-8a</t>
  </si>
  <si>
    <t>MUEBLE TIPO MB-8b</t>
  </si>
  <si>
    <t>MUEBLE TIPO MB-9a</t>
  </si>
  <si>
    <t>MUEBLE TIPO MB-10</t>
  </si>
  <si>
    <t>MUEBLE TIPO MB-11</t>
  </si>
  <si>
    <t>MUEBLE TIPO MB-R</t>
  </si>
  <si>
    <t>MUEBLE TIPO MB-RT</t>
  </si>
  <si>
    <t>MUEBLE TIPO MB-RT1</t>
  </si>
  <si>
    <t>MUEBLE TIPO MA-1</t>
  </si>
  <si>
    <t>MUEBLE TIPO MA-2</t>
  </si>
  <si>
    <t>MUEBLE TIPO MA-3</t>
  </si>
  <si>
    <t>DIVISIONES DE PANEL LAMINADO ALTA PRESION HPL e= 12 mm EN SS.HH.; INCL. ACCESORIOS</t>
  </si>
  <si>
    <t>DIVISIONES DE PANEL LAMINADO ALTA PRESION HPL e= 12mm EN URINARIOS; INC. ACCESORIOS</t>
  </si>
  <si>
    <t>PUERTA DE PANEL LAMINADO ALTA PRESION HPL 12mm EN SS.HH., INCL. ACCESORIOS</t>
  </si>
  <si>
    <t>CLOSET C/PUERTAS DE 2 HOJAS BATIENTES DE TABLERO MELAMINE 19mm, COLOR NOGAL TERRACOTA CON CANTO GRUESO, H=2.00m</t>
  </si>
  <si>
    <t>CARPINTERIA METALICA Y HERRERIA</t>
  </si>
  <si>
    <t>VENTANAS DE ALUMINIO</t>
  </si>
  <si>
    <t>V01a VENTANA DE ALUMINIO C/ CRISTAL TEMPLADO DE 8mm, 2 HOJAS CORREDIZAS Y SUPERIOR FIJA, 1.20m x 1.40m.</t>
  </si>
  <si>
    <t>V01b VENTANA DE ALUMINIO C/ CRISTAL TEMPLADO DE 8mm, 2 HOJAS CORREDIZAS Y SUPERIOR FIJA, 2.40m x 1.40m.</t>
  </si>
  <si>
    <t>V02a VENTANA DE ALUMINIO C/ CRISTAL TEMPLADO DE 8mm, SUPERIOR E INFERIOR FIJA, 1.50m x 1.40m.</t>
  </si>
  <si>
    <t>V02b VENTANA DE ALUMINIO C/ CRISTAL TEMPLADO DE 8mm, SUPERIOR E INFERIOR FIJA, 2.10m x 1.40m.</t>
  </si>
  <si>
    <t>V02b1 VENTANA DE ALUMINIO C/ CRISTAL TEMPLADO DE 8mm, SUPERIOR E INFERIOR FIJA, 2.10m x 1.40m.</t>
  </si>
  <si>
    <t>V02c VENTANA DE ALUMINIO C/ CRISTAL TEMPLADO DE 8mm, SUPERIOR E INFERIOR FIJA, 2.70m x 1.40m.</t>
  </si>
  <si>
    <t>V02d VENTANA DE ALUMINIO C/ CRISTAL TEMPLADO DE 8mm, 1 HOJA FIJA, 1.50m x 0.9m.</t>
  </si>
  <si>
    <t>V03a VENTANA DE ALUMINIO C/ CRISTAL TEMPLADO DE 8mm, 2 HOJAS CORREDIZAS E INFERIOR FIJA 1.20m x 1.40m.</t>
  </si>
  <si>
    <t>V03b VENTANA DE ALUMINIO C/ CRISTAL TEMPLADO DE 8mm, 2 HOJAS CORREDIZAS E INFERIOR FIJA 1.50m x 1.40m.</t>
  </si>
  <si>
    <t>V03c VENTANA DE ALUMINIO C/ CRISTAL TEMPLADO DE 8mm, 2 HOJAS CORREDIZAS E INFERIOR FIJA 1.60m x 1.40m.</t>
  </si>
  <si>
    <t>V03d VENTANA DE ALUMINIO C/ CRISTAL TEMPLADO DE 8mm, 2 HOJAS CORREDIZAS E INFERIOR FIJA 1.80m x 1.40m.</t>
  </si>
  <si>
    <t>V03e VENTANA DE ALUMINIO C/ CRISTAL TEMPLADO DE 8mm, 3 HOJAS CORREDIZAS E INFERIOR FIJA 2.40m x 1.40m.</t>
  </si>
  <si>
    <t>V04a1 VENTANA DE ALUMINIO C/ CRISTAL TEMPLADO DE 8mm, 1 HOJA PROYECTANTE Y SUPERIOR FIJA 0.80m x 1.40m.</t>
  </si>
  <si>
    <t>V04b VENTANA DE ALUMINIO C/ CRISTAL TEMPLADO DE 8mm, 2 HOJAS PROYECTANTES Y SUPERIOR FIJA 1.20m x 1.40m.</t>
  </si>
  <si>
    <t>V04c VENTANA DE ALUMINIO C/ CRISTAL TEMPLADO DE 8mm, 2 HOJAS PROYECTANTES Y SUPERIOR FIJA 1.50m x 1.40m.</t>
  </si>
  <si>
    <t>V04c1 VENTANA DE ALUMINIO C/ CRISTAL TEMPLADO DE 8mm, 2 HOJAS PROYECTANTES Y SUPERIOR FIJA 1.25m x 1.40m.</t>
  </si>
  <si>
    <t>V04d VENTANA DE ALUMINIO C/ CRISTAL TEMPLADO DE 8mm, 2 HOJAS PROYECTANTES Y SUPERIOR FIJA 1.60m x 1.40m.</t>
  </si>
  <si>
    <t>V04d1 VENTANA DE ALUMINIO C/ CRISTAL TEMPLADO DE 8mm, 2 HOJAS PROYECTANTES Y SUPERIOR FIJA 1.60m x 1.40m.</t>
  </si>
  <si>
    <t>V04e VENTANA DE ALUMINIO C/ CRISTAL TEMPLADO DE 8mm, 2 HOJAS PROYECTANTES Y SUPERIOR FIJA 1.80m x 1.40m.</t>
  </si>
  <si>
    <t>V04e1 VENTANA DE ALUMINIO C/ CRISTAL TEMPLADO DE 8mm, 2 HOJAS PROYECTANTES Y SUPERIOR FIJA 1.80m x 1.40m.</t>
  </si>
  <si>
    <t>V04f VENTANA DE ALUMINIO C/ CRISTAL TEMPLADO DE 8mm, 3 HOJAS PROYECTANTES Y SUPERIOR FIJA 2.10 x 1.40m.</t>
  </si>
  <si>
    <t>V04f1 VENTANA DE ALUMINIO C/ CRISTAL TEMPLADO DE 8mm, 3 HOJAS PROYECTANTES Y SUPERIOR FIJA 2.10 x 1.40m.</t>
  </si>
  <si>
    <t>V04g VENTANA DE ALUMINIO C/ CRISTAL TEMPLADO DE 8mm, 3 HOJAS PROYECTANTES Y SUPERIOR FIJA 2.40 x 1.40m.</t>
  </si>
  <si>
    <t>V04g1 VENTANA DE ALUMINIO C/ CRISTAL TEMPLADO DE 8mm, 3 HOJAS PROYECTANTES Y SUPERIOR FIJA 2.40 x 1.40m.</t>
  </si>
  <si>
    <t>V04h VENTANA DE ALUMINIO C/ CRISTAL TEMPLADO DE 8mm, 4 HOJAS PROYECTANTES Y SUPERIOR FIJA 3.00 x 1.40m.</t>
  </si>
  <si>
    <t>V04i VENTANA DE ALUMINIO C/ CRISTAL TEMPLADO DE 8mm, 4 HOJAS PROYECTANTES Y SUPERIOR FIJA 3.15 x 1.40m.</t>
  </si>
  <si>
    <t>V04i1 VENTANA DE ALUMINIO C/ CRISTAL TEMPLADO DE 8mm, 4 HOJAS PROYECTANTES Y SUPERIOR FIJA 3.15 x 1.40m.</t>
  </si>
  <si>
    <t>V04j VENTANA DE ALUMINIO C/ CRISTAL TEMPLADO DE 8mm, 1 HOJA PROYECTANTE Y SUPERIOR FIJA 0.90m x 1.40m.</t>
  </si>
  <si>
    <t>V05a VENTANA DE ALUMINIO C/ CRISTAL TEMPLADO DE 8mm, 2 HOJAS PROYECTANTES E INFERIOR FIJA 1.20m x 1.40m.</t>
  </si>
  <si>
    <t>V05b VENTANA DE ALUMINIO C/ CRISTAL TEMPLADO DE 8mm, 2 HOJAS PROYECTANTES E INFERIOR FIJA 1.50m x 1.40m.</t>
  </si>
  <si>
    <t>V05c VENTANA DE ALUMINIO C/ CRISTAL TEMPLADO DE 8mm, 2 HOJAS PROYECTANTES E INFERIOR FIJA 1.60m x 1.40m.</t>
  </si>
  <si>
    <t>V05d VENTANA DE ALUMINIO C/ CRISTAL TEMPLADO DE 8mm, 2 HOJAS PROYECTANTES E INFERIOR FIJA 1.80m x 1.40m.</t>
  </si>
  <si>
    <t>V05e VENTANA DE ALUMINIO C/ CRISTAL TEMPLADO DE 8mm, 2 HOJAS PROYECTANTES, 1 HOJA SUPERIOR E INFERIOR FIJA 2.10m x 1.40m.</t>
  </si>
  <si>
    <t>V05e1 VENTANA DE ALUMINIO C/ CRISTAL TEMPLADO DE 8mm, 2 HOJAS PROYECTANTES, 1 HOJA SUPERIOR E INFERIOR FIJA 2.10m x 1.40m.</t>
  </si>
  <si>
    <t>V05f VENTANA DE ALUMINIO C/ CRISTAL TEMPLADO DE 8mm, 2 HOJAS PROYECTANTES, 1 HOJA SUPERIOR E INFERIOR FIJA 2.40m x 1.40m.</t>
  </si>
  <si>
    <t>V05g VENTANA DE ALUMINIO C/ CRISTAL TEMPLADO DE 8mm, 2 HOJAS PROYECTANTES, 2 HOJAS SUPERIOR E INFERIOR FIJA 3.00m x 1.40m.</t>
  </si>
  <si>
    <t>V06a VENTANA DE ALUMINIO C/ CRISTAL BLINDADO FIJO 8mm, INCLUYE COMUNICADOR 1.60m x 1.60m.</t>
  </si>
  <si>
    <t>V06b VENTANA DE ALUMINIO C/ CRISTAL BLINDADO FIJO 8mm 0.80m x 1.60m.</t>
  </si>
  <si>
    <t>V06c VENTANA DE ALUMINIO C/ CRISTAL BLINDADO FIJO 8mm 1.20m x 1.60m.</t>
  </si>
  <si>
    <t>V07a VENTANA EMPLOMADO FIJO DE 9mm, 1 HOJA 0.80m x 0.40m.</t>
  </si>
  <si>
    <t>V08a VENTANA DE ALUMINIO C/ CRISTAL TEMPLADO DE 8mm, 1 HOJA PROYECTANTE 0.60m x 0.50m.</t>
  </si>
  <si>
    <t>V08a1 VENTANA DE ALUMINIO C/ CRISTAL TEMPLADO DE 8mm, 1 HOJA PROYECTANTE 0.60m x 0.50m.</t>
  </si>
  <si>
    <t>V08b VENTANA DE ALUMINIO C/ CRISTAL TEMPLADO DE 8mm, 2 HOJAS PROYECTANTES 0.90 x 0.50m.</t>
  </si>
  <si>
    <t>V08b1 VENTANA DE ALUMINIO C/ CRISTAL TEMPLADO DE 8mm, 2 HOJAS PROYECTANTES 0.90 x 0.50m.</t>
  </si>
  <si>
    <t>V08c VENTANA DE ALUMINIO C/ CRISTAL TEMPLADO DE 8mm, 2 HOJAS PROYECTANTES 1.20 x 0.50m.</t>
  </si>
  <si>
    <t>V08c1 VENTANA DE ALUMINIO C/ CRISTAL TEMPLADO DE 8mm, 2 HOJAS PROYECTANTES 1.20 x 0.50m.</t>
  </si>
  <si>
    <t>V08d VENTANA DE ALUMINIO C/ CRISTAL TEMPLADO DE 8mm, 2 HOJAS PROYECTANTES 1.50 x 0.50m.</t>
  </si>
  <si>
    <t>V08d1 VENTANA DE ALUMINIO C/ CRISTAL TEMPLADO DE 8mm, 2 HOJAS PROYECTANTES 1.50 x 0.50m.</t>
  </si>
  <si>
    <t>V08e VENTANA DE ALUMINIO C/ CRISTAL TEMPLADO DE 8mm, 3 HOJAS PROYECTANTES 1.80 x 0.50m.</t>
  </si>
  <si>
    <t>V08e1 VENTANA DE ALUMINIO C/ CRISTAL TEMPLADO DE 8mm, 3 HOJAS PROYECTANTES 1.80 x 0.50m.</t>
  </si>
  <si>
    <t>V08f VENTANA DE ALUMINIO C/ CRISTAL TEMPLADO DE 8mm, 3 HOJAS PROYECTANTES 2.10 x 0.50m.</t>
  </si>
  <si>
    <t>V08f1 VENTANA DE ALUMINIO C/ CRISTAL TEMPLADO DE 8mm, 3 HOJAS PROYECTANTES 2.10 x 0.50m.</t>
  </si>
  <si>
    <t>V08g1 VENTANA DE ALUMINIO C/ CRISTAL TEMPLADO DE 8mm, 4 HOJAS PROYECTANTES 2.40 x 0.50m.</t>
  </si>
  <si>
    <t>V09a VENTANA DE ALUMINIO C/ CRISTAL TEMPLADO DE 8mm, 2 HOJAS CORREDIZAS 0.90m x 0.50m.</t>
  </si>
  <si>
    <t>V09b VENTANA DE ALUMINIO C/ CRISTAL TEMPLADO DE 8mm, 2 HOJAS CORREDIZAS 1.20m x 0.50m.</t>
  </si>
  <si>
    <t>V10a VENTANA DE ALUMINIO C/ CRISTAL TEMPLADO DE 8mm, 1 HOJA FIJA 0.90m x 0.50m.</t>
  </si>
  <si>
    <t>V10b VENTANA DE ALUMINIO C/ CRISTAL TEMPLADO DE 8mm, 2 HOJAS FIJA 1.20m x 0.50m.</t>
  </si>
  <si>
    <t>V10b1 VENTANA DE ALUMINIO C/ CRISTAL TEMPLADO DE 8mm, 2 HOJAS FIJA 1.20m x 0.50m.</t>
  </si>
  <si>
    <t>V10c VENTANA DE ALUMINIO C/ CRISTAL TEMPLADO DE 8mm, 2 HOJAS FIJA 1.50m x 0.50m.</t>
  </si>
  <si>
    <t>V10d VENTANA DE ALUMINIO C/ CRISTAL TEMPLADO DE 8mm, 3 HOJAS FIJA 1.80m x 0.50m.</t>
  </si>
  <si>
    <t>V10d1 VENTANA DE ALUMINIO C/ CRISTAL TEMPLADO DE 8mm, 3 HOJAS FIJA 1.80m x 0.50m.</t>
  </si>
  <si>
    <t>V10e VENTANA DE ALUMINIO C/ CRISTAL TEMPLADO DE 8mm, 3 HOJAS FIJA 2.10m x 0.50m.</t>
  </si>
  <si>
    <t>V11a VENTANA DE ALUMINIO C/ CRISTAL TEMPLADO DE 8mm, 1 HOJA PROYECTANTE SUPERIOR, MEDIANERA E INFERIOR FIJA 0.90m x 2.00m.</t>
  </si>
  <si>
    <t>V11b VENTANA DE ALUMINIO C/ CRISTAL TEMPLADO DE 8mm, 1 HOJA PROYECTANTE SUPERIOR, MEDIANERA E INFERIOR FIJA 1.60m x 2.00m.</t>
  </si>
  <si>
    <t>V11c VENTANA DE ALUMINIO C/ CRISTAL TEMPLADO DE 8mm, 2 HOJAS PROYECTANTES SUPERIOR, MEDIANERA E INFERIOR FIJA 2.40m x 2.00m.</t>
  </si>
  <si>
    <t>V11d VENTANA DE ALUMINIO C/ CRISTAL TEMPLADO DE 8mm, 2 HOJAS PROYECTANTES SUPERIOR, MEDIANERA E INFERIOR FIJA 3.15m x 2.00m.</t>
  </si>
  <si>
    <t>V12a VENTANA DE ALUMINIO C/ CRISTAL TEMPLADO DE 8mm, 3 HOJAS PROYECTANTES SUPERIOR E INFERIOR FIJA 6.50m x 2.30m.</t>
  </si>
  <si>
    <t>MAMPARAS</t>
  </si>
  <si>
    <t>M01a MAMPARA EXTERIOR CON INGRESO DE CRISTAL TEMPLADO INCOLORO 10mm DE 2 HOJAS, CON LAMINA PAVONADA h=0.10m, (3.25m x 2.60m)</t>
  </si>
  <si>
    <t>M01b MAMPARA EXTERIOR CON INGRESO DE CRISTAL TEMPLADO INCOLORO 10mm DE 2 HOJAS, CON LAMINA PAVONADA h=0.10m, (1.80m x 2.60m)</t>
  </si>
  <si>
    <t>M02a MAMPARA INTERIOR CON INGRESO DE CRISTAL TEMPLADO INCOLORO 10mm DE 1 HOJA, CON LAMINA PAVONADA h=0.10m, (1.00m x 2.60m)</t>
  </si>
  <si>
    <t>M02b MAMPARA INTERIOR CON INGRESO DE CRISTAL TEMPLADO INCOLORO 10mm DE 1 HOJA, CON LAMINA PAVONADA h=0.10m, (1.70m x 2.60m)</t>
  </si>
  <si>
    <t>M02c MAMPARA INTERIOR CON INGRESO DE CRISTAL TEMPLADO INCOLORO 10mm DE 1 HOJA, CON LAMINA PAVONADA h=0.10m, (2.00m x 2.60m)</t>
  </si>
  <si>
    <t>M02d MAMPARA INTERIOR CON INGRESO DE CRISTAL TEMPLADO INCOLORO 10mm DE 1 HOJA, CON LAMINA PAVONADA h=0.10m, (2.50m x 2.60m)</t>
  </si>
  <si>
    <t>M02e MAMPARA INTERIOR CON INGRESO DE CRISTAL TEMPLADO INCOLORO 10mm DE 1 HOJA, CON LAMINA PAVONADA h=0.10m, (2.60m x 2.60m)</t>
  </si>
  <si>
    <t>M02f MAMPARA INTERIOR CON INGRESO DE CRISTAL TEMPLADO INCOLORO 10mm DE 1 HOJA, CON LAMINA PAVONADA h=0.10m, (2.65m x 2.60m)</t>
  </si>
  <si>
    <t>M02g MAMPARA INTERIOR CON INGRESO DE CRISTAL TEMPLADO INCOLORO 10mm DE 1 HOJA, CON LAMINA PAVONADA h=0.10m, (2.75m x 2.60m)</t>
  </si>
  <si>
    <t>M02h MAMPARA INTERIOR CON INGRESO DE CRISTAL TEMPLADO INCOLORO 10mm DE 1 HOJA, CON LAMINA PAVONADA h=0.10m, (2.95m x 2.60m)</t>
  </si>
  <si>
    <t>M02i MAMPARA INTERIOR CON INGRESO DE CRISTAL TEMPLADO INCOLORO 10mm DE 1 HOJA, CON LAMINA PAVONADA h=0.10m, (3.00m x 2.60m)</t>
  </si>
  <si>
    <t>M02j MAMPARA INTERIOR CON INGRESO DE CRISTAL TEMPLADO INCOLORO 10mm DE 1 HOJA, CON LAMINA PAVONADA h=0.10m, (3.05m x 2.60m)</t>
  </si>
  <si>
    <t>M02k MAMPARA INTERIOR CON INGRESO DE CRISTAL TEMPLADO INCOLORO 10mm DE 1 HOJA, CON LAMINA PAVONADA h=0.10m, (3.20m x 2.60m)</t>
  </si>
  <si>
    <t>M02l MAMPARA INTERIOR CON INGRESO DE CRISTAL TEMPLADO INCOLORO 10mm DE 1 HOJA, CON LAMINA PAVONADA h=0.10m, (3.50m x 2.60m)</t>
  </si>
  <si>
    <t>M02m MAMPARA INTERIOR CON INGRESO DE CRISTAL TEMPLADO INCOLORO 10mm DE 1 HOJA, CON LAMINA PAVONADA h=0.10m, (3.60m x 2.60m)</t>
  </si>
  <si>
    <t>M02n MAMPARA INTERIOR CON INGRESO DE CRISTAL TEMPLADO INCOLORO 10mm DE 1 HOJA, CON LAMINA PAVONADA h=0.10m, (4.20m x 2.60m)</t>
  </si>
  <si>
    <t>M02ñ MAMPARA INTERIOR CON INGRESO DE CRISTAL TEMPLADO INCOLORO 10mm DE 1 HOJA, CON LAMINA PAVONADA h=0.10m, (4.35m x 2.60m)</t>
  </si>
  <si>
    <t>M02o MAMPARA INTERIOR CON INGRESO DE CRISTAL TEMPLADO INCOLORO 10mm DE 1 HOJA, CON LAMINA PAVONADA h=0.10m, (5.10m x 2.60m)</t>
  </si>
  <si>
    <t>M02p MAMPARA INTERIOR CON INGRESO DE CRISTAL TEMPLADO INCOLORO 10mm DE 1 HOJA, CON LAMINA PAVONADA h=0.10m, (5.15m x 2.60m)</t>
  </si>
  <si>
    <t>M02q MAMPARA INTERIOR CON INGRESO DE CRISTAL TEMPLADO INCOLORO 10mm DE 1 HOJA, CON LAMINA PAVONADA h=0.10m, (5.50m x 2.60m)</t>
  </si>
  <si>
    <t>M02r MAMPARA INTERIOR CON INGRESO DE CRISTAL TEMPLADO INCOLORO 10mm DE 1 HOJA, CON LAMINA PAVONADA h=0.10m, (1.55m x 2.60m)</t>
  </si>
  <si>
    <t>M02s MAMPARA INTERIOR CON INGRESO DE CRISTAL TEMPLADO INCOLORO 10mm DE 1 HOJA, CON LAMINA PAVONADA h=0.10m, (2.90m x 2.60m)</t>
  </si>
  <si>
    <t>M02t MAMPARA INTERIOR CON INGRESO DE CRISTAL TEMPLADO INCOLORO 10mm DE 1 HOJA, CON LAMINA PAVONADA h=0.10m, (2.30m x 2.60m)</t>
  </si>
  <si>
    <t>M02u MAMPARA INTERIOR CON INGRESO DE CRISTAL TEMPLADO INCOLORO 10mm DE 1 HOJA, CON LAMINA PAVONADA h=0.10m, (3.80m x 2.60m)</t>
  </si>
  <si>
    <t>M02v MAMPARA INTERIOR CON INGRESO DE CRISTAL TEMPLADO INCOLORO 10mm DE 1 HOJA, CON LAMINA PAVONADA h=0.10m, (2.85m x 2.60m)</t>
  </si>
  <si>
    <t>M02w MAMPARA INTERIOR CON INGRESO DE CRISTAL TEMPLADO INCOLORO 10mm DE 1 HOJA, CON LAMINA PAVONADA h=0.10m, (6.85m x 2.60m)</t>
  </si>
  <si>
    <t>M03a MAMPARA FIJA INTERIOR DE CRISTAL TEMPLADO 10mm, CON LAMINA PAVONADA h=0.10m, SOBRE SARDINEL h=0.10m (0.9m x 2.60m)</t>
  </si>
  <si>
    <t>M03b MAMPARA FIJA INTERIOR DE CRISTAL TEMPLADO 10mm, CON LAMINA PAVONADA h=0.10m, SOBRE SARDINEL h=0.10m (2.60m x 2.60m)</t>
  </si>
  <si>
    <t>M03c MAMPARA FIJA INTERIOR DE CRISTAL TEMPLADO 10mm, CON LAMINA PAVONADA h=0.10m, SOBRE SARDINEL h=0.10m (3.00m x 2.60m)</t>
  </si>
  <si>
    <t>M03d MAMPARA FIJA INTERIOR DE CRISTAL TEMPLADO 10mm, CON LAMINA PAVONADA h=0.10m, SOBRE SARDINEL h=0.10m (4.15m x 2.60m)</t>
  </si>
  <si>
    <t>M03e MAMPARA FIJA INTERIOR DE CRISTAL TEMPLADO 10mm, CON LAMINA PAVONADA h=0.10m, SOBRE SARDINEL h=0.10m (1.75m x 2.60m)</t>
  </si>
  <si>
    <t>M03f MAMPARA FIJA INTERIOR DE CRISTAL TEMPLADO 10mm, CON LAMINA PAVONADA h=0.10m, SOBRE SARDINEL h=0.10m (6.85m x 2.60m)</t>
  </si>
  <si>
    <t>M03g MAMPARA FIJA INTERIOR DE CRISTAL TEMPLADO 10mm, CON LAMINA PAVONADA h=0.10m, SOBRE SARDINEL h=0.10m (4.00m x 2.60m)</t>
  </si>
  <si>
    <t>M03h MAMPARA FIJA INTERIOR DE CRISTAL TEMPLADO 10mm, CON LAMINA PAVONADA h=0.10m, SOBRE SARDINEL h=0.10m (3.05m x 2.60m)</t>
  </si>
  <si>
    <t>M03i MAMPARA FIJA INTERIOR DE CRISTAL TEMPLADO 10mm, CON LAMINA PAVONADA h=0.10m, SOBRE SARDINEL h=0.10m (5.05m x 2.60m)</t>
  </si>
  <si>
    <t>M03j MAMPARA FIJA INTERIOR DE CRISTAL TEMPLADO 10mm, CON LAMINA PAVONADA h=0.10m, SOBRE SARDINEL h=0.10m (5.80m x 2.60m)</t>
  </si>
  <si>
    <t>M03k MAMPARA FIJA INTERIOR DE CRISTAL TEMPLADO 10mm, CON LAMINA PAVONADA h=0.10m, SOBRE SARDINEL h=0.10m (14.70m x 2.60m)</t>
  </si>
  <si>
    <t>M03l MAMPARA FIJA INTERIOR DE CRISTAL TEMPLADO 10mm, CON LAMINA PAVONADA h=0.10m, SOBRE SARDINEL h=0.10m (14.85m x 2.60m)</t>
  </si>
  <si>
    <t>M03m MAMPARA FIJA INTERIOR DE CRISTAL TEMPLADO 10mm, CON LAMINA PAVONADA h=0.10m, SOBRE SARDINEL h=0.10m (3.85m x 2.60m)</t>
  </si>
  <si>
    <t>M03n MAMPARA FIJA INTERIOR DE CRISTAL TEMPLADO 10mm, CON LAMINA PAVONADA h=0.10m, SOBRE SARDINEL h=0.10m (1.18m x 2.60m)</t>
  </si>
  <si>
    <t>M03o MAMPARA FIJA INTERIOR DE CRISTAL TEMPLADO 10mm, CON LAMINA PAVONADA h=0.10m, (3.55m x 2.60m)</t>
  </si>
  <si>
    <t>M04a MAMPARA FIJA INTERIOR DE CRISTAL TEMPLADO 10mm, CON MARCO METALICO Y LAMINA PAVONADA h=0.10m, SOBRE SARDINEL h=0.10m (1.95m x 2.60m)</t>
  </si>
  <si>
    <t>M04b MAMPARA FIJA INTERIOR DE CRISTAL TEMPLADO 10mm, CON MARCO METALICO Y LAMINA PAVONADA h=0.10m, SOBRE SARDINEL h=0.10m (2.15m x 2.60m)</t>
  </si>
  <si>
    <t>M04c MAMPARA FIJA INTERIOR DE CRISTAL TEMPLADO 10mm, CON MARCO METALICO Y LAMINA PAVONADA h=0.10m, SOBRE SARDINEL h=0.10m (6.20m x 2.60m)</t>
  </si>
  <si>
    <t>M04d MAMPARA FIJA INTERIOR DE CRISTAL TEMPLADO 10mm, CON MARCO METALICO Y LAMINA PAVONADA h=0.10m, SOBRE SARDINEL h=0.10m (5.15m x 2.60m)</t>
  </si>
  <si>
    <t>M04e MAMPARA FIJA INTERIOR DE CRISTAL TEMPLADO 10mm, CON MARCO METALICO Y LAMINA PAVONADA h=0.10m, SOBRE SARDINEL h=0.10m (3.95m x 2.60m)</t>
  </si>
  <si>
    <t>M04f MAMPARA FIJA INTERIOR DE CRISTAL TEMPLADO 10mm, CON MARCO METALICO Y LAMINA PAVONADA h=0.10m, SOBRE SARDINEL h=0.10m (5.95m x 2.60m)</t>
  </si>
  <si>
    <t>M04g MAMPARA FIJA INTERIOR DE CRISTAL TEMPLADO 10mm, CON MARCO METALICO Y LAMINA PAVONADA h=0.10m, SOBRE SARDINEL h=0.10m (7.35m x 2.60m)</t>
  </si>
  <si>
    <t>M05a MAMPARA FIJA INTERIOR CON INGRESO DE CRISTAL TEMPLADO 10mm, CON MARCO METALICO Y LAMINA PAVONADA h=0.10m, SOBRE SARDINEL h=0.10m (1.75m x 2.60m)</t>
  </si>
  <si>
    <t>M05b MAMPARA FIJA INTERIOR CON INGRESO DE CRISTAL TEMPLADO 10mm, CON MARCO METALICO Y LAMINA PAVONADA h=0.10m, SOBRE SARDINEL h=0.10m (3.50m x 2.60m)</t>
  </si>
  <si>
    <t>M05c MAMPARA FIJA INTERIOR CON INGRESO DE CRISTAL TEMPLADO 10mm, CON MARCO METALICO Y LAMINA PAVONADA h=0.10m, SOBRE SARDINEL h=0.10m (3.30m x 2.60m)</t>
  </si>
  <si>
    <t>MURO CORTINA</t>
  </si>
  <si>
    <t>MC-01 MURO DE CORTINA C/ VIDRIO TEMPLADO E=8mm TIPO FIJO INC ACCESORIOS, CON 2 PUERTAS DOBLE HOJA (14.35m x 7.32m)</t>
  </si>
  <si>
    <t>MC-02 MURO DE CORTINA C/ VIDRIO TEMPLADO E=8mm TIPO FIJO INC ACCESORIOS, (31.15m x8.09m)</t>
  </si>
  <si>
    <t>MC-03 MURO DE CORTINA C/ VIDRIO TEMPLADO E=8mm TIPO FIJO INC ACCESORIOS, (2.45m x8.00m)</t>
  </si>
  <si>
    <t>PUERTA METALICA MAS REJA FIJA DE MALLA METALICA COCADA 1''x1'' N°8 GALVANIZADA, DE PUERTA DOBLE, C/ MARCO DE PERFIL TUB. FE 2''x1''x1/8'', INC. BISAGRA DE TUBO FE Ø 2x1/2''x3mm Y TRAVESAÑO DE PERFIL TUB. FE Ø2''x3mm; R01a (2.85 x 2.60)</t>
  </si>
  <si>
    <t>PUERTA METALICA MAS REJA FIJA DE MALLA METALICA COCADA 1''x1'' N°8 GALVANIZADA, DE PUERTA DOBLE, C/ MARCO DE PERFIL TUBULAR FE 2''x1''x1/8'', INC. BISAGRA DE TUBO FE Ø 2x1/2''x3mm Y TRAVESAÑO DE PERFIL TUBULAR FE Ø2''x3mm; R01b (2.90 x 2.60)</t>
  </si>
  <si>
    <t>PUERTA METALICA MAS REJA FIJA DE MALLA METALICA COCADA 1''x1'' N°8 GALVANIZADA, DE PUERTA DOBLE, C/ MARCO DE PERFIL TUBULAR FE 2''x1''x1/8'', INC. BISAGRA DE TUBO FE Ø 2x1/2''x3mm Y TRAVESAÑO DE PERFIL TUBULAR FE Ø2''x3mm; R01c (3.45 x 2.60)</t>
  </si>
  <si>
    <t>PUERTA METALICA MAS REJA FIJA DE MALLA METALICA COCADA 1''x1'' N°8 GALVANIZADA, DE PUERTA DOBLE, C/ MARCO DE PERFIL TUBULAR FE 2''x1''x1/8'', INC. BISAGRA DE TUBO FE Ø 2x1/2''x3mm Y TRAVESAÑO DE PERFIL TUBULAR FE Ø2''x3mm; R01d (3.98 x 2.60)</t>
  </si>
  <si>
    <t>PUERTA METALICA MAS REJA FIJA DE MALLA METALICA COCADA 1''x1'' N°8 GALVANIZADA, DE PUERTA DOBLE, C/ MARCO DE PERFIL TUBULAR FE 2''x1''x1/8'', INC. BISAGRA DE TUBO FE Ø 2x1/2''x3mm Y TRAVESAÑO DE PERFIL TUBULAR FE Ø2''x3mm; R01e1 (4.55 x 3.20</t>
  </si>
  <si>
    <t>PUERTA METALICA MAS REJA FIJA DE MALLA METALICA COCADA 1''x1'' N°8 GALVANIZADA, DE PUERTA DOBLE, C/ MARCO DE PERFIL TUBULAR FE 2''x1''x1/8'', INC. BISAGRA DE TUBO FE Ø 2x1/2''x3mm Y TRAVESAÑO DE PERFIL TUBULAR FE Ø2''x3mm; R01e2 (4.55 x 3.20</t>
  </si>
  <si>
    <t>PUERTA METALICA MAS REJA FIJA DE MALLA METALICA COCADA 1''x1'' N°8 GALVANIZADA, DE PUERTA DOBLE, C/ MARCO DE PERFIL TUBULAR FE 2''x1''x1/8'', INC. BISAGRA DE TUBO FE Ø 2x1/2''x3mm Y TRAVESAÑO DE PERFIL TUBULAR FE Ø2''x3mm; R01f (4.65 x 2.60)</t>
  </si>
  <si>
    <t>PUERTA METALICA MAS REJA FIJA DE MALLA METALICA COCADA 1''x1'' N°8 GALVANIZADA, DE PUERTA DOBLE, C/ MARCO DE PERFIL TUBULAR FE 2''x1''x1/8'', INC. BISAGRA DE TUBO FE Ø 2x1/2''x3mm Y TRAVESAÑO DE PERFIL TUBULAR FE Ø2''x3mm; R01g (4.80 x 2.60)</t>
  </si>
  <si>
    <t>PUERTA METALICA MAS REJA FIJA DE MALLA METALICA COCADA 1''x1'' N°8 GALVANIZADA, DE PUERTA DOBLE, C/ MARCO DE PERFIL TUBULAR FE 2''x1''x1/8'', INC. BISAGRA DE TUBO FE Ø 2x1/2''x3mm Y TRAVESAÑO DE PERFIL TUBULAR FE Ø2''x3mm; R01h (6.80 x 2.60)</t>
  </si>
  <si>
    <t>REJA FIJA DE MALLA METALICA COCADA 1''x1'' N°8 GALVANIZADA, C/ MARCO DE PERFIL TUBULAR FE 2''x1''x1/8'', Y TRAVESAÑO DE PERFIL TUBULAR FE Ø2''x3mm; R03a (2.90 x 2.60)</t>
  </si>
  <si>
    <t>REJA FIJA DE MALLA METALICA COCADA 1''x1'' N°8 GALVANIZADA, C/ MARCO DE PERFIL TUBULAR FE 2''x1''x1/8'', Y TRAVESAÑO DE PERFIL TUBULAR FE Ø2''x3mm; R03b (3.25x 2.60)</t>
  </si>
  <si>
    <t>REJA FIJA DE MALLA METALICA COCADA 1''x1'' N°8 GALVANIZADA, C/ MARCO DE PERFIL TUBULAR FE 2''x1''x1/8'', Y TRAVESAÑO DE PERFIL TUBULAR FE Ø2''x3mm; R03c (4.55 x 3.20)</t>
  </si>
  <si>
    <t>REJA METALICA DE PUERTA SIMPLE C/ TUBO DE FE 1''x1''x1/8", INCLUYE MARCO METALICO DE 2''x2''x1/8'' Y 2''x4'', C/ TUBO DE FE 2''x3''x1/8'' EN EXTREMOS SOLDADA A PLATINA EMBUTIDA EN MURO, C/ PLANCHA METALICA e=1/8; R04a (1.20x 2.50)</t>
  </si>
  <si>
    <t>REJA METALICA DE PUERTA DOBLE C/ TUBO DE FE 1''x1''x1/8", INCLUYE MARCO METALICO DE 2''x2''x1/8'' Y 2''x4'', C/ TUBO DE FE 2''x3''x1/8'' EN EXTREMOS SOLDADA A PLATINA EMBUTIDA EN MURO, C/ PLANCHA METALICA e=1/8; R05a (2.50 x 2.45)</t>
  </si>
  <si>
    <t>REJA METALICA DE PUERTA DOBLE C/ TUBO DE FE 1''x1''x1/8", INCLUYE MARCO METALICO DE 2''x2''x1/8'' Y 2''x4'', C/ TUBO DE FE 2''x3''x1/8'' EN EXTREMOS SOLDADA A PLATINA EMBUTIDA EN MURO, C/ PLANCHA METALICA e=1/8; R05b (3.60 x 2.45)</t>
  </si>
  <si>
    <t>VENTANA METALICA DE MALLA METALICA COCADA 1''x1'' N°8 GALVANIZADA, R06a (1.50 x 1.00)</t>
  </si>
  <si>
    <t>VENTANA METALICA DE MALLA METALICA COCADA 1''x1'' N°8 GALVANIZADA, R06b (1.80 x 1.00)</t>
  </si>
  <si>
    <t>PCF-01a PUERTA LISTADA DE UNA SOLA HOJA 0.80x2.10m BATIENTE CORTAFUEGO RF-90. MARCO DE ACERO INOXIDABLE</t>
  </si>
  <si>
    <t>PCF-01b PUERTA LISTADA DE UNA SOLA HOJA 0.90x2.10m BATIENTE CORTAFUEGO RF-90. MARCO DE ACERO INOXIDABLE</t>
  </si>
  <si>
    <t>PCF-01c PUERTA LISTADA DE UNA SOLA HOJA 1.00x2.10m BATIENTE CORTAFUEGO RF-90. MARCO DE ACERO INOXIDABLE Y BARRA ANTIPANICO</t>
  </si>
  <si>
    <t>PCF-01d PUERTA LISTADA DE UNA SOLA HOJA 1.20x2.10m BATIENTE CORTAFUEGO RF-90. MARCO DE ACERO INOXIDABLE Y BARRA ANTIPANICO</t>
  </si>
  <si>
    <t>PCF-01e PUERTA LISTADA DE UNA SOLA HOJA 1.00x2.10m BATIENTE CORTAFUEGO RF-90. MARCO DE ACERO INOXIDABLE Y MIRILLA DE CRISTAL CORTAFUEGO</t>
  </si>
  <si>
    <t>PCF-01f PUERTA LISTADA DE UNA SOLA HOJA 1.20x2.10m BATIENTE CORTAFUEGO RF-90. MARCO DE ACERO INOXIDABLE Y MIRILLA DE CRISTAL CORTAFUEGO</t>
  </si>
  <si>
    <t>PCF-01g PUERTA LISTADA DE 2 HOJAS 1.40x2.10m BATIENTE CORTAFUEGO RF-90. MARCO DE ACERO INOXIDABLE Y MIRILLAS DE CRISTAL CORTAFUEGO</t>
  </si>
  <si>
    <t>PCF-01h PUERTA LISTADA DE 2 HOJAS 1.80x2.10m BATIENTE CORTAFUEGO RF-90. MARCO DE ACERO INOXIDABLE Y MIRILLAS DE CRISTAL CORTAFUEGO</t>
  </si>
  <si>
    <t>PCF-01j PUERTA LISTADA DE 2 HOJAS 2.60x2.10m BATIENTE CORTAFUEGO RF-90. MARCO DE ACERO INOXIDABLE Y MIRILLAS DE CRISTAL CORTAFUEGO</t>
  </si>
  <si>
    <t>PCF-01k PUERTA LISTADA DE 2 HOJAS 1.80x2.10m BATIENTE CORTAFUEGO RF-90. MARCO DE ACERO INOXIDABLE</t>
  </si>
  <si>
    <t>PCF-01l PUERTA LISTADA DE UNA SOLA HOJA 0.90x2.10m BATIENTE CORTAFUEGO RF-90. MARCO DE ACERO INOXIDABLE</t>
  </si>
  <si>
    <t>PCF-01m PUERTA LISTADA DE 2 HOJAS 1.80x2.10m BATIENTE CORTAFUEGO RF-90. MARCO DE ACERO INOXIDABLE Y REJILLAS CORTAFUEGO</t>
  </si>
  <si>
    <t>PCF-01n PUERTA LISTADA DE 2 HOJAS 2.500x2.10m BATIENTE CORTAFUEGO RF-90. MARCO DE ACERO INOXIDABLE Y REJILLAS CORTAFUEGO</t>
  </si>
  <si>
    <t>PCF-01ñ PUERTA LISTADA DE 2 HOJAS 1.60x2.10m BATIENTE CORTAFUEGO RF-90. MARCO DE ACERO INOXIDABLE Y MIRILLAS DE CRISTAL CORTAFUEGO</t>
  </si>
  <si>
    <t>PCF-03 PUERTA LISTADA DE 1 HOJA 1.60x2.10m BATIENTE CORTAFUEGO RF-90. MARCO DE ACERO INOXIDABLE Y MIRILLAS DE CRISTAL CORTAFUEGO Y MIRILLA DE CRISTAL CORTAFUEGO</t>
  </si>
  <si>
    <t>PCF-04a PUERTA LISTADA DE UNA SOLA HOJA 0.60x2.00m BATIENTE CORTAFUEGO RF-90. MARCO DE ACERO INOXIDABLE</t>
  </si>
  <si>
    <t>PCF-04b PUERTA LISTADA DE 2 HOJAS 0.90x2.00m BATIENTE CORTAFUEGO RF-90. MARCO DE ACERO INOXIDABLE</t>
  </si>
  <si>
    <t>PCF-04c PUERTA LISTADA DE 2 HOJAS 1.20x2.00m BATIENTE CORTAFUEGO RF-90. MARCO DE ACERO INOXIDABLE</t>
  </si>
  <si>
    <t>BARANDAS METALICAS</t>
  </si>
  <si>
    <t>BARANDAS DE ESCALERAS C/ TUBO DE FIERRO NEGRO Ø 2" H= 0,925M</t>
  </si>
  <si>
    <t>BARANDAS INTERIORES C/ TUBO DE 1 1/2", 1", PL DE 1 1/4", H= 0.90M</t>
  </si>
  <si>
    <t>BARANDAS INTERIORES C/ TUBO DE FIERRO NEGRO Ø 2" H= 0,75M SOBRE SARDINEL Y VIDRIO TEMPLADO INCOLORO e=6mm</t>
  </si>
  <si>
    <t>PASAMANOS AISLADOS</t>
  </si>
  <si>
    <t>PASAMANOS DE TUBO DE Fe Ø 2" e=3mm EN ESCALERAS</t>
  </si>
  <si>
    <t>CERCOS METALICOS</t>
  </si>
  <si>
    <t>CERCO METALICOS DE FE, CON TUBOS 3"x3"x1/8" CON PINTURA ANTICORROSIVA Y ACABADO EPOXICO</t>
  </si>
  <si>
    <t>ELEMENTOS ESPECIALES</t>
  </si>
  <si>
    <t>ESCALERA DE GATO TIPO 1 C/TUBOS Fe Ø 2", SEGÚN DETALLE (EN ÁTICOS)</t>
  </si>
  <si>
    <t>ESCALERA DE GATO TIPO 2 C/TUBOS Fe Ø 2" ,SEGÚN DETALLE (EN EXTERIOR)</t>
  </si>
  <si>
    <t>ESCALERA DE GATO TIPO 3 C/TUBOS Fe Ø 2",SEGÚN DETALLE (EN CISTERNAS)</t>
  </si>
  <si>
    <t>REJILLA METALICA REMOVIBLE A=0.30m-CANALETA (REJILLA DE COCINA)</t>
  </si>
  <si>
    <t>TAPAJUNTA EN BARRERA SANITARIA A=0.07m PLANCHA DE ACERO INOXIDABLE e=1/32'' PARA JUNTAS SISMICA DE 4 cm (TAPAJUNTAS DE AISLAMIENTO SISMICO SSRW 2448)</t>
  </si>
  <si>
    <t>CANALETA DE ALUZINC e=0.8mm CON SOPORTE DE FE NEGRO e=4.5mm @1.20m</t>
  </si>
  <si>
    <t>CANALETA METALICA DE ACERO INOXIDALE e=0.3mm</t>
  </si>
  <si>
    <t>CANALETA DE REJILLA PLUVIAL DE A= 70 CM</t>
  </si>
  <si>
    <t>CERRAJERIA</t>
  </si>
  <si>
    <t>BISAGRAS</t>
  </si>
  <si>
    <t>BISAGRA CAPUCHINA 4"</t>
  </si>
  <si>
    <t>BISAGRA EMPLOMADA CAPUCHINA 4"</t>
  </si>
  <si>
    <t>CERRADURAS</t>
  </si>
  <si>
    <t>TIPO B; LLAVE EXTERIOR Y SEGURO INTERIOR CON BOTON, GIRANDO CUALQUIERA DE LAS DOS PERILLAS RETRAE EL PESTILLO.</t>
  </si>
  <si>
    <t>TIPO D; BOTON CON RANURA DE EMERGENCIA EXTERIOR Y SEGURO INTERIOR DE BOTON.</t>
  </si>
  <si>
    <t>TIPO E; CERRADURA DE PASO, CIEGA A AMBOS LADOS, SIEMPRE LIBRES.</t>
  </si>
  <si>
    <t>TIPO F; CERRADURA DE MANIJA LLAVE EXTERIOR Y SEGURO INTERIOR CON BOTON, GIRANDO CUALQUIERA DE LAS DOS MANIJAS RETRAE EL PESTILLO.</t>
  </si>
  <si>
    <t>TIPO J;PICAPORTE DE EMBUTIR PARA PUERTAS DE MADERA O ALUMINIO.</t>
  </si>
  <si>
    <t>TIPO K; CERRADURA DE MANIJA A AMBOS LADOS, CON BOTON DE EMERGENCIA EXTERIOR Y SEGURO INTERIOR DE BOTON.</t>
  </si>
  <si>
    <t>TIPO L1; LLAVE EXTERIOR Y SEGURO INTERIOR CON BOTON, RELLENA DE PLOMO.</t>
  </si>
  <si>
    <t>TIPO L2; CERRADURA CON BOTON DE EMERGENCIA EXTERIOR Y SEGURO INTERIOR DE BOTON.</t>
  </si>
  <si>
    <t>TIPO G; CIERRAPUERTAS HIDRAULICO DE PISO PARA PUERTAS DE HOJAS BATIENTES</t>
  </si>
  <si>
    <t>TIPO Ñ; CIERRAPUERTAS CON BRAZO PARA FIJARSE EN MARCO SUPERIOR DE PUERTA</t>
  </si>
  <si>
    <t>TIPO S; PLANCHA DE EMPUJE 12x40cms x 1/20" DE ACERO ACABADO SATINADO</t>
  </si>
  <si>
    <t>TIPO T; TOPE DE PUERTA AL PISO TIPO SEMIESFERA ACABADO ACERO MATE.</t>
  </si>
  <si>
    <t>AMAESTRAMIENTO DE LLAVES</t>
  </si>
  <si>
    <t>VIDRIOS, CRISTALES Y SIMILARES</t>
  </si>
  <si>
    <t>ESPEJOS</t>
  </si>
  <si>
    <t>H-1; ESPEJO AOSADO DE MARCO METALICO</t>
  </si>
  <si>
    <t>H-1b; ESPEJO ADOSADO DE MARCO METALICO, MEDIDA VARIABLE INCLINADO PARA DISCAPACITADO</t>
  </si>
  <si>
    <t>PINTURA</t>
  </si>
  <si>
    <t>PINTURA DE CIELORRASOS Y FALSOCIELORRASOS</t>
  </si>
  <si>
    <t>PINTURA CIELORASOS, ACABADO C/ IMPRIMANTE</t>
  </si>
  <si>
    <t>PINTURA CIELORASOS, EMPASTADO C/ IMPRIMANTE Y PINTADO AL LATEX</t>
  </si>
  <si>
    <t>PINTURA CIELORASOS, EMPASTADO C/ IMPRIMANTE Y PINTADO AL OLEO MATE</t>
  </si>
  <si>
    <t>PINTURA DE MUROS INTERIORES Y EXTERIORES</t>
  </si>
  <si>
    <t>PINTURA DE MUROS INTERIORES, C/ IMPRIMANTE Y PINTADO AL OLEO MATE</t>
  </si>
  <si>
    <t>PINTURA DE MUROS INTERIORES, EMPASTADO, C/ IMPRIMANTE Y PINTURA IGNIFUGA</t>
  </si>
  <si>
    <t>PINTURA DE MUROS INTERIORES, ACRILICO SATINADO</t>
  </si>
  <si>
    <t>PINTURA DE MUROS INTERIORES, C/ IMPRIMANTE</t>
  </si>
  <si>
    <t>PINTURA MUROS EXTERIORES, EMPASTADO C/ IMPRIMANTE Y PINTADO AL LATEX COLOR BLANCO</t>
  </si>
  <si>
    <t>VARIOS, LIMPIEZA, JARDINERIA</t>
  </si>
  <si>
    <t>PLATINA DE ALUMINIO DE 1/2" X 3/16", ENCUENTRO PISO - CONTRAZÓCALO</t>
  </si>
  <si>
    <t>PLATINA DE ALUMINIO DE 1/2" X 3/16" - ZÓCALO</t>
  </si>
  <si>
    <t>PROTECTOR DE ESQUINAS DE ACROVINILO CON RETENEDOR DE ALUMINIO 0.10X0.10m</t>
  </si>
  <si>
    <t>PROTECTOR PARA CAMILLAS TIPO 1 PROTECTOR DE ACROVINILO A 8cm DE MURO</t>
  </si>
  <si>
    <t>PROTECTOR PARA CAMILLAS TIPO 2 PROTECTOR DE ACROVINILO PEGADO DE MURO</t>
  </si>
  <si>
    <t>TOPE DE LLANTAS DE CONCRETO PREFABRICADO REFORZADO ACABADO PULIDO DE 1.80M DE LARGO (BOTALLANTAS)</t>
  </si>
  <si>
    <t>PASE PARA MANGUERA CON PLACA DE FIBROSILICATO CALCICO E= 10 MM,</t>
  </si>
  <si>
    <t>BANQUETA DE CAMBIO DE BOTAS TABLERO DE MADERA COPAIBA DE 2´´ ACABADO BARNIZ 0.40x1.80m FIJADO SOBRE PARAPETO DE 35CM</t>
  </si>
  <si>
    <t>BARRERA SANITARIA TABIQUERIA SECA DE FIBROCEMENTO CON ACERO INOX E= 1/32" ACAB. SATINADO</t>
  </si>
  <si>
    <t>PANELES LAMINADOS DE ALTA PRESION TIPO FUNDERMAX O SIMILAR e=10mm</t>
  </si>
  <si>
    <t>BALDOSA PODOTACTIL DE PREVENCIÓN 30x30</t>
  </si>
  <si>
    <t>BALDOSA PODOTACTIL GUIA 30x30</t>
  </si>
  <si>
    <t>ASTA DE BANDERA, TUBO F.N. VARIABLE (4"-2"), H=8.45m</t>
  </si>
  <si>
    <t>BANCA DE CONCRETO, ACABADO SOLAQUEADO EN DUCHAS</t>
  </si>
  <si>
    <t>BANCA DE LISTONES DE MADERA, SOBRE PLATINAS DE FE EN VESTIDORES M-16A</t>
  </si>
  <si>
    <t>TABLERO DE CONCRETO EN BAÑOS</t>
  </si>
  <si>
    <t>BANCA DE CONCRETO, EN EXTERIOR</t>
  </si>
  <si>
    <t>TAPA METALICA DE FE 1.10X1.10m, e=1/8" PARA ACCESO A AZOTEAS</t>
  </si>
  <si>
    <t>MAMPARA CORTAVIENTO PERFIL DE ALUMINIO COLOR NATURAL Y CELOSIA DE ALUZINC E=0.6MM EN TERRAZAS</t>
  </si>
  <si>
    <t>BANCAS DE MADERA APOYADA EN TABIQUE DE CONCRETO EN TERRAZAS</t>
  </si>
  <si>
    <t>GRASS SINTETICO EN TERRAZA</t>
  </si>
  <si>
    <t>ACCESORIO COVEFORMER INDEPENDIENTE 38mm</t>
  </si>
  <si>
    <t>RODON DE MADERA COPAIBA</t>
  </si>
  <si>
    <t>PUENTE DE SEGURIDAD METALICO</t>
  </si>
  <si>
    <t>REJILLA DE VENTILACION TIPO DAMPER 0.60X0.50M EN DUCTOS - AZOTEA</t>
  </si>
  <si>
    <t>REJILLA DE VENTILACION TIPO DAMPER 1.00X0.50M EN DUCTOS - AZOTEA</t>
  </si>
  <si>
    <t>REJILLA DE VENTILACION TIPO DAMPER 1.50X0.50M EN DUCTOS - AZOTEA</t>
  </si>
  <si>
    <t>REJILLA DE PRESURIZACION CON CELOSIA METALICA</t>
  </si>
  <si>
    <t>TRANSFER DE BASE DE MADERA 2 1/4´´ 2.10X0.85M Y VENTANA TIPO GUILLOTINA CON PLANCHA DE ACERO INOXIDABLE SANITADA E=1/16´´</t>
  </si>
  <si>
    <t>IMPERMEABILIZACION EN MURO DE CONTENCION - PISO TECNICO</t>
  </si>
  <si>
    <t>ATRAPAPOLVO DE ALFOMBRA DE ALTO TRANSITO SOBRE RIELES DE ALUMINIO EXTRUIDO 4.50X2.50M</t>
  </si>
  <si>
    <t>SOPORTE DE CORTINA DE TUBO DE ALUMINIO Ø1 1/2</t>
  </si>
  <si>
    <t>ENCUENTRO PARED-TECHO SANITARIO DE CEMENTO PULIDO C/ENDURECEDOR E IMPERMEABILIZANTE</t>
  </si>
  <si>
    <t>ENCUENTRO PARED-FCR ACCESORIO COVEFORMER INDEPENDIENTE 38mm</t>
  </si>
  <si>
    <t>JARDINERIA</t>
  </si>
  <si>
    <t>PROVISION Y SEMBRIO DE GRASS</t>
  </si>
  <si>
    <t>PROVISION Y SEMBRIO DE PALMERA</t>
  </si>
  <si>
    <t>PROVISION Y SEMBRIO DE CAPTUS DE PIURA</t>
  </si>
  <si>
    <t>PROVISION Y SEMBRIO DE RETAMA</t>
  </si>
  <si>
    <t>PROVISION Y SEMBRIO DE ALGARROBO</t>
  </si>
  <si>
    <t>PROVISION Y SEMBRIO DE CINTAS</t>
  </si>
  <si>
    <t>JARDINERA A-01 1.00X1.00M CON SEMBRIO DE ESPADA DE SAN JORGE</t>
  </si>
  <si>
    <t>JARDINERA A-01A 0.70X0.70X0.75X0.75X1.00M CON SEMBRIO DE ESPADA DE SAN JORGE</t>
  </si>
  <si>
    <t>MACETA RECTANGULAR 01 1.00X0.30M CON SEMBRIO 2 NOPAL Y 1 SAN PEDRO</t>
  </si>
  <si>
    <t>MACETA RECTANGULAR 02 1.00X0.30M CON SEMBRIO 3 DRACAENA</t>
  </si>
  <si>
    <t>MACETA REDONDA 01 DIAMETRO 0.30M Y ALTO 0.25M CON SEMBRIO DE 1 ASIENTO DE SUEGRA</t>
  </si>
  <si>
    <t>MACETA REDONDA 02 DIAMETRO 0.40M Y ALTO 0.25M CON SEMBRIO DE 1 ASIENTO DE SUEGRA Y 3 AYLOSTERA</t>
  </si>
  <si>
    <t>MACETA REDONDA 04 DIAMETRO 0.40M Y ALTO 0.40M CON SEMBRIO DE 1 AGAVE</t>
  </si>
  <si>
    <t>MACETA REDONDA 05 DIAMETRO 0.60M Y ALTO 0.50M CON SEMBRIO DE 1 PALMA DE SAGÚ</t>
  </si>
  <si>
    <t>JARDIN VERTICAL SOBRE MALLA 10x10CM DE NYLON 1mm (ESTRUCTURA DE FIERRO)</t>
  </si>
  <si>
    <t>MACETA BASE PARA JARDINERA VERTICAL 1.20X.25M EN TERRAZA</t>
  </si>
  <si>
    <t>CERCO PERIMETRICO</t>
  </si>
  <si>
    <t>MUROS, TARRAJEOS, PINTURA Y OTROS</t>
  </si>
  <si>
    <t>MURO DE SOGA LADRILLO KING KONG ACABADO CARAVISTA</t>
  </si>
  <si>
    <t>TARRAJEO DE MUROS EXTERIORES</t>
  </si>
  <si>
    <t>SEÑALITICA HOSPITALARIA</t>
  </si>
  <si>
    <t>LETREROS EXTERIORES</t>
  </si>
  <si>
    <t>SE- 01 LETRERO EXTERIOR - NOMBRE DE HOSPITAL EN FACHADA, SEGÚN DETALLE ADOSADO</t>
  </si>
  <si>
    <t>SE- 02 LETRERO EXTERIOR - LETRERO DE INGRESO EXTERIOR DE EMERGENCIA, SEGÚN DETALLE ADOSADO</t>
  </si>
  <si>
    <t>SE- 03 LETRERO EXTERIOR - LETRERO CORPOREO DE EMERGENCIA,SEGÚN DETALLE ADOSADO</t>
  </si>
  <si>
    <t>SE- 04 LETRERO LUMINOSO PARA INDENTIFICAR PUERTAS DE ACCESO EXTERIOR</t>
  </si>
  <si>
    <t>SE- 05 LETRERO EXTERIOR - DIRECTORIO PRINCIPAL PARA UBICAR LAS AREAS PRINCIPALES</t>
  </si>
  <si>
    <t>SE- 06 TOTEM INDICATIVO</t>
  </si>
  <si>
    <t>SEÑALITICA DE TRANSITO</t>
  </si>
  <si>
    <t>E1; ESTACIONAMIENTO SOLO PERSONAL AUTORIZADO (0.40 x 0.60 m), POSTE</t>
  </si>
  <si>
    <t>E2; ESTACIONAMIENTO PUBLICO (0.40 x 0.60 m), POSTE</t>
  </si>
  <si>
    <t>E3; ESTACIONAMIENTO EXCLUSIVO AMBULANCIAS (0.40 x 0.60 m), POSTE</t>
  </si>
  <si>
    <t>E4; ESTACIONAMIENTO EXCLUSIVO DISCAPACITADOS (0.40 x 0.60 m), POSTE</t>
  </si>
  <si>
    <t>PINTURA COLOR BLANCO PARA PASOS DE CEBRA EN EXTERIOR DE 1.50mx0.20m</t>
  </si>
  <si>
    <t>PINTURA COLOR BLANCO PARA CAJON DE ESTACIONAMIENTO / EST. DISCAPACITADOS Y AMBULANCIA</t>
  </si>
  <si>
    <t>SEÑALITICA DE INTERIOR</t>
  </si>
  <si>
    <t>SI-01a DIRECTORIO HALL DE ASCENSORES - DIRECTORIOS DE 1ER NIVEL 1.20x0.80m.</t>
  </si>
  <si>
    <t>SI-01b DIRECTORIO HALL DE ASCENSORES - DIRECTORIOS DE 2DO NIVEL 1.20x0.80m.</t>
  </si>
  <si>
    <t>SI-01c DIRECTORIO HALL DE ASCENSORES - DIRECTORIOS DE 3ER NIVEL 1.20x0.80m.</t>
  </si>
  <si>
    <t>SI-02 INDICATIVO COLGANTE DE SERVICIOS 1.20x0.3m.</t>
  </si>
  <si>
    <t>SI-03 INDICATIVO DE PASADIZOS 0.6x0.2m.</t>
  </si>
  <si>
    <t>SI-05 INDENTIFICATIVO ADOSADO 1.20x0.30m.</t>
  </si>
  <si>
    <t>SI-06 INDENTIFICATIVO COLGANTE 1.20x0.30m.</t>
  </si>
  <si>
    <t>SI-07 INDENTIFICATIVO ADOSADO A PUERTA 0.30x0.40m.</t>
  </si>
  <si>
    <t>SI-08 INDENTIFICATIVO EN BANDERA 0.30x0.40m.</t>
  </si>
  <si>
    <t>SI-09 INDENTIFICATIVO ADOSADO 0.60x0.20m.</t>
  </si>
  <si>
    <t>SI-11 IDENTIFICATIVO ADOSADO DE 0.30x0.30m.</t>
  </si>
  <si>
    <t>SI-12 IDENTIFICATIVO ADOSADO DE 0.20x0.20m.</t>
  </si>
  <si>
    <t>SI-13 IDENTIFICATIVO ADOSADO DE 0.30x0.10m.</t>
  </si>
  <si>
    <t>SI-14 PORTANOMBRES DE PACIENTES Y CONSULTORIOS 0.20x0.10m.</t>
  </si>
  <si>
    <t>SI-15 IDENTIFICATIVO DE CAMA ADOSADO 0.10x0.10m.</t>
  </si>
  <si>
    <t>SI-16 INDICATIVO DE CIRCULACION HORIZONTAL 0.50xVariable</t>
  </si>
  <si>
    <t>SI-17 INDICATIVO DE CIRCULACION VERTICAL- DIRECTORIO INDICATIVO DE NIVEL SUPERIOR 0.40x0.50</t>
  </si>
  <si>
    <t>SI-17a INDICATIVO DE CIRCULACION VERTICAL ADOSADO 0.30x0.30m.</t>
  </si>
  <si>
    <t>SI-17b INDICATIVO DE CIRCULACION VERTICAL EN BANDERA 0.30x0.60m.</t>
  </si>
  <si>
    <t>SI-18 SEÑAL REGULADORA DE PROHIBICIÓN 0.60x0.30m</t>
  </si>
  <si>
    <t>SI-19 SEÑAL REGULADORA DE OBLIGACION 0.80x0.30m</t>
  </si>
  <si>
    <t>SI-20 SEÑAL INFORMATIVA 0.60x0.40m</t>
  </si>
  <si>
    <t>SI-20a SEÑAL INFORMATIVA 0.30x0.20m</t>
  </si>
  <si>
    <t>SEÑALIZACION DE SEGURIDAD</t>
  </si>
  <si>
    <t>LETREROS DE SALIDA</t>
  </si>
  <si>
    <t>LETRERO DE SALIDA ILUMINADO COLGADA EN TECHO--LEDS AUTOMATICA (12LED-5W, 60 X 28CM GABINETE ACERO -DIFUSOR DE VIDRIO LAMINADO)</t>
  </si>
  <si>
    <t>LETRERO DE SALIDA DE EMERGENCIA ILUMINADO COLGADA EN TECHO--LEDS AUTOMATICA (10LED-5W, 60 X 28CM GABINETE ACERO -DIFUSOR DE VIDRIO LAMINADO)</t>
  </si>
  <si>
    <t>SEÑALIZACION DE EVACUACIONES</t>
  </si>
  <si>
    <t>SEÑAL DE DIRECCION DE SALIDA FOTOLUMINISCENSENTE - DOBLE CARA COLGADA 0.20x0.30m</t>
  </si>
  <si>
    <t>CARTEL DE AFORO (VINILO DE PVC FOTOLUMINISCENTE, LAMINADO A PRESION SOBRE PLACA RIGIDA DE CELTEX 3mm. ADOSADA DE 0.20mx0.30m)</t>
  </si>
  <si>
    <t>SALIDA ARRIBA/ABAJO (VINILO DE PVC FOTOLUMINISCENTE, LAMINADO A PRESION SOBRE PLACA RIGIDA DE CELTEX 3mm. ADOSADA DE 0.20x0.30m)</t>
  </si>
  <si>
    <t>SEÑAL DE BOTIQUIN (VINILO DE PVC FOTOLUMINISCENTE, LAMINADO A PRESION SOBRE PLACA RIGIDA DE CELTEX 3mm. ADOSADA DE 0.20x0.30m)</t>
  </si>
  <si>
    <t>ZONA SEGURA DE SISMO (VINILO DE PVC FOTOLUMINISCENTE, LAMINADO A PRESION SOBRE PLACA RIGIDA DE CELTEX 3mm. ADOSADA DE 0.20x0.30m)</t>
  </si>
  <si>
    <t>INDICADOR NUMERO DE PISO (VINILO DE PVC FOTOLUMINISCENTE, LAMINADO A PRESION SOBRE PLACA RIGIDA DE CELTEX 3mm. ADOSADA DE 0.20x0.30m)</t>
  </si>
  <si>
    <t>SEÑAL BARRA ANTIPANICA (VINILO DE PVC FOTOLUMINISCENTE, LAMINADO A PRESION SOBRE PLACA RIGIDA DE CELTEX 3mm. ADOSADA DE 0.20x0.30m)</t>
  </si>
  <si>
    <t>DIRECCIONAL DERECHA/ IZQUIERDA (VINILO DE PVC FOTOLUMINISCENTE, LMAINADO A PRESION SOBRE PLACA RIGIDA DE CELTEX 3mm. ADOSADA DE 0.20x0.30m)</t>
  </si>
  <si>
    <t>PUNTO DE REUNION DE EMERGENCIA (LETRERO)</t>
  </si>
  <si>
    <t>ZONA SEGURA (PINTURA EN PISO CON ESMALTE ALTO TRAFICO)</t>
  </si>
  <si>
    <t>SEÑALIZACION CONTRA INCENDIOS Y EMERGENCIAS</t>
  </si>
  <si>
    <t>SEÑAL PUERTA CORTAFUEGO (VINILO DE PVC FOTOLUMINISCENTE, LAMIADO A PRESION SOBRE PLACA RIGIDA DE CELTEX 3mm. ADOSADA DE 0.20x0.30m)</t>
  </si>
  <si>
    <t>SEÑAL EXTINTORES MANUAL TIPO PQS / RATING:(10A:120B:C,20lbs).(VINILO DE PVC FOTOLUMINISCENTE, LAMINADO A PRESION SOBRE PLACA RIGIDA DE CELTEX 3mm. ADOSADA DE 0.20x0.30m)</t>
  </si>
  <si>
    <t>SEÑAL EXTINTORES MANUAL TIPO CO2 / RATING:(10B:C,15lbs).(VINILO DE PVC FOTOLUMINISCENTE, LAMINADO A PRESION SOBRE PLACA RIGIDA DE CELTEX 3mm. ADOSADA DE 0.20x0.30m)</t>
  </si>
  <si>
    <t>SEÑAL EXTINTORES MANUAL TIPO H2O DESIONIZADO.(VINILO DE PVC FOTOLUMINISCENTE, LAMINADO A PRESION SOBRE PLACA RIGIDA DE CELTEX 3mm. ADOSADA DE 0.20x0.30m)</t>
  </si>
  <si>
    <t>SEÑAL EXTINTORES RODANTE PQS.(VINILO DE PVC FOTOLUMINISCENTE, LAMINADO A PRESION SOBRE PLACA RIGIDA DE CELTEX 3mm. ADOSADA DE 0.20x0.30m)</t>
  </si>
  <si>
    <t>SEÑAL EN ESTACIONAMIENTO VEHICULAR PARA USO DE DISCAPACITADOS (PINTURA EN PISO CON ESMALTE TIPO TRAFICO)</t>
  </si>
  <si>
    <t>SEÑAL EN SALA DE ESPERA PARA USO DE DISCAPACITADOS (PINTURA EN PISO CON ESMALTE TIPO TRAFICO)</t>
  </si>
  <si>
    <t>SEÑAL DE BOCINA ESTROBOSTOPICA DE VOZ Y SONIDO (VINILO DE PVC FOTOLUMINISCENTE, LAMINADO A PRESION SOBRE PLACA RIGIDA DE CELTEX 3mm. ADOSADA DE 0.20x0.30m)</t>
  </si>
  <si>
    <t>SEÑAL PULSADOR DE ALARMA-ESTACION MANUAL (VINILO DE PVC FOTOLUMINISCENTE, LAMINADO A PRESION SOBRE PLACA RIGIDA DE CELTEX 3mm. ADOSADA DE 0.20x0.30m)</t>
  </si>
  <si>
    <t>SEÑAL TELEFONO DE EMERGENCIA(VINIL FOTOLUMISCENTE, ADOSADA A PARED, MEDIDAS DE 0.20X0.30)</t>
  </si>
  <si>
    <t>SEÑAL DE GABINETE DE MANGUERA CONTRAINCENDIOS (VINILO DE PVC FOTOLUMINISCENTE, LAMINADO A PRESION SOBRE PLACA RIGIDA DE CELTEX 3mm. ADOSADA DE 0.20x0.30m)</t>
  </si>
  <si>
    <t>SEÑAL DE VALVULA ANGULAR DE 2.5-PARA USO BOMBEROS (VINILO DE PVC FOTOLUMINISCENTE, LAMINADO A PRESION SOBRE PLACA RIGIDA DE CELTEX 3mm. ADOSADA DE 0.20x0.30m)</t>
  </si>
  <si>
    <t>VALVULA SIAMESA (PARA CONEXIÓN DE BOMBEROS). (DUCTO HORIZONTAL DE 0.20x0.20m h:0.30 s.n.pp.t. CON TAPA REMOVIBLE)</t>
  </si>
  <si>
    <t>PASE DE MANGUERAS PARA BOMBEROS (DUCTO HORIZONTAL DE 0.20x0.20m h:0.30 s.n.pp.t. CON TAPA REMOVIBLE)</t>
  </si>
  <si>
    <t>LETRERO CENTRAL DE ALARMAS CONTRAINCENDIOS (VINILO DE PVC FOTOLUMINISCENTE, LAMINADO A PRESION SOBRE PLACA RIGIDA DE CELTEX 3mm. ADOSADA DE 0.20x0.30m)</t>
  </si>
  <si>
    <t>SEÑALES DE ADVERTENCIA</t>
  </si>
  <si>
    <t>ATENCIÓN RIESGO ELÉCTRICO (VINILO DE PVC FOTOLUMINISCENTE, LAMINADO A PRESION SOBRE PLACA RIGIDA DE CELTEX 3mm. ADOSADA DE 0.20x0.30m)</t>
  </si>
  <si>
    <t>ATENCIÓN RIESGO BIOLÓGICO (VINILO DE PVC FOTOLUMINISCENTE, LAMINADO A PRESION SOBRE PLACA RIGIDA DE CELTEX 3mm. ADOSADA DE 0.20x0.30m)</t>
  </si>
  <si>
    <t>ATENCIÓN GAS INFLAMABLE GASES MEDICINALES (BASE CELTEX DE 3MM. Y VINIL FOTOLUMINISCENTE, ADOSADA A PARED, 0.20X0.30M.)</t>
  </si>
  <si>
    <t>POZO A TIERRA (PINTADO EN EL PISO)</t>
  </si>
  <si>
    <t>SEÑALES DE PROHIBICION</t>
  </si>
  <si>
    <t>PROHIBIDO EL INGRESO (VINIL FOTOLUMINISCENTE, ADOSADA A PARED, 0.20X0.30M.)</t>
  </si>
  <si>
    <t>NO USAR EL ASCENSOR EN CASO DE SISMO O INCENDIO (VINIL FOTOLUMINISCENTE, ADOSADA A PARED, 0.20X0.30M.)</t>
  </si>
  <si>
    <t>PROHIBIDO HACER FUEGO (VINIL FOTOLUMINISCENTE, ADOSADA A PARED, 0.20X0.30M.)</t>
  </si>
  <si>
    <t>ROMBO DE SEGURIDAD NFPA GLP (NFPA 704 SUSTANCIA QUIMICA, VINIL FOTOLUMINISCENTE, ADOSADA A PARED, 0.25X0.25M.)</t>
  </si>
  <si>
    <t>ROMBO DE SEGUIRDAD NFPA PETROLEO (NFPA 704 SUSTANCIA QUIMICA, VINIL FOTOLUMINISCENTE, ADOSADA A PARED, 0.25X0.25M.)</t>
  </si>
  <si>
    <t>SEÑAL DE GAS INFLAMABLE (VINILO DE PVC FOTOLUMINISCENTE, LAMINADO A PRESION SOBRE PLACA RIGIDA DE CELTEX 3mm. ADOSADA DE 0.20x0.30m)</t>
  </si>
  <si>
    <t>SEÑALIZACION DE OBLIGACION</t>
  </si>
  <si>
    <t>LETRETO OBLIGATORIO DE USO DE EPP (BASE DE CELTEX DE 3mm. VINIL FOTOLUMINOCENTE, ADOSADA A PARED O PUERTA MEDIDAS DE 0.60x0.60m) h=1.50mts.</t>
  </si>
  <si>
    <t>EQUIPAMIENTO ANEXO DE SEGURIDAD</t>
  </si>
  <si>
    <t>EXTINTOR PORTÁTIL DE PQS 20 LBS</t>
  </si>
  <si>
    <t>EXTINTOR RODANTE DE PQS 50 Lbs</t>
  </si>
  <si>
    <t>EXTINTOR PORTÁTIL DE CO2 10 LBS</t>
  </si>
  <si>
    <t>EXTINTORES PORTATIL DE DESIONIZADA H2O 2.5 GLS</t>
  </si>
  <si>
    <t>GABINETE PORTA EXTINTOR AL EXTERIOR 20x30x70cm</t>
  </si>
  <si>
    <t>APARATOS SANITARIOS Y ACCESORIOS</t>
  </si>
  <si>
    <t>LAVATORIO DE CERAMICA VITRIFICADA TIPO A-3</t>
  </si>
  <si>
    <t>LAVATORIO DE CERAMICA VITRIFICADA TIPO A-2a</t>
  </si>
  <si>
    <t>LAVATORIO DE CERAMICA VITRIFICADA TIPO A-4</t>
  </si>
  <si>
    <t>LAVATORIO OVALIN DE CERAMICA VITRIFICADA TIPO A-5</t>
  </si>
  <si>
    <t>LAVATORIO OVALIN DE CERAMICA VITRIFICADA TIPO A-5a</t>
  </si>
  <si>
    <t>LAVADERO DE ACERO INOXIDABLE TIPO B-9</t>
  </si>
  <si>
    <t>LAVADERO DE ACERO INOXIDABLE TIPO B-9a</t>
  </si>
  <si>
    <t>LAVADERO DE ACERO INOXIDABLE TIPO B-1</t>
  </si>
  <si>
    <t>LAVADERO DE ACERO INOXIDABLE TIPO B-1a</t>
  </si>
  <si>
    <t>INODORO DE CERAMICA VITRIFICADA CON VALVULA FLUXOMETRO DESCARGA REDUCIDA TIPO C-1</t>
  </si>
  <si>
    <t>INODORO DE CERAMICA VITRIFICADA CON VALVULA FLUXOMETRO DESCARGA REDUCIDA TIPO C-1a</t>
  </si>
  <si>
    <t>INODORO DE CERAMICA TIPO BABY TIPO C-4b</t>
  </si>
  <si>
    <t>URINARIO DE CERAMICA VITRIFICADA DE PARED CON VALVULA FLUXOMETRO DE DESCARGA REDUCIDA (C-10)</t>
  </si>
  <si>
    <t>DUCHA DE DOS LLAVES PARA AGUA FRÍA Y CALIENTE CON GRIFERIA MEZCLADORA CROMADA (F-1)</t>
  </si>
  <si>
    <t>DUCHA TIPO TELEFONO PARA LAVADO INTIMO (F-4)</t>
  </si>
  <si>
    <t>DUCHA DE BAÑO TIPO TELEFONO (F-8)</t>
  </si>
  <si>
    <t>DUCHAS DE EMERGENCIA PARA LABORATORIO (F-1b)</t>
  </si>
  <si>
    <t>LAVADERO DE ACERO INOX. TIPO B-11</t>
  </si>
  <si>
    <t>LAVADERO DE ACERO INOX. TIPO B-12</t>
  </si>
  <si>
    <t>LAVADERO DE ACERO INOXIDABLE DE 2 POZAS ESPECIALES, TIPO 23-A</t>
  </si>
  <si>
    <t>BOTADERO CLÍNICO DE ACERO TIPO (B-50)</t>
  </si>
  <si>
    <t>LAVADERO DE LIMPIEZA TIPO B-67</t>
  </si>
  <si>
    <t>LAVADERO PARA LAVANDERIA DE MAMPOSTERÍA TIPO B-65A</t>
  </si>
  <si>
    <t>LAVADERO DE ACERO INOXIDABLE TIPO B-102A</t>
  </si>
  <si>
    <t>BAÑO ARTESA (B-100)</t>
  </si>
  <si>
    <t>LAVADERO DE ACERO INOXIDABLE TIPO LM-1</t>
  </si>
  <si>
    <t>LAVADERO DE ACERO INOXIDABLE TIPO LM-15</t>
  </si>
  <si>
    <t>LAVADERO DE ACERO INOXIDABLE TIPO LM-17</t>
  </si>
  <si>
    <t>DISPENSADOR DE PAPEL HIGIENICO CON LLAVE (E-7)</t>
  </si>
  <si>
    <t>TOALLERO DE LOSA TIPO GANCHO (H-3)</t>
  </si>
  <si>
    <t>JABONERA DE ACERO INOXIDABLE C/DISPENSADOR DE JABON LÍQUIDO (H-4)</t>
  </si>
  <si>
    <t>JABONERA DE LOSA PARA DUCHA (H-5)</t>
  </si>
  <si>
    <t>TUBO PARA CORTINA DE DUCHA (H-7)</t>
  </si>
  <si>
    <t>DISPENSADOR METALICO DE PAPEL TOALLA (H-10)</t>
  </si>
  <si>
    <t>BARRA METALICA PARA DISCAPACITADOS (H-12)</t>
  </si>
  <si>
    <t>INSTALACION DE ACCESORIOS SANITARIOS</t>
  </si>
  <si>
    <t>SISTEMA DE AGUA FRIA</t>
  </si>
  <si>
    <t>SISTEMA DE AGUA CALIENTE Y RETORNO DE AGUA CALIENTE</t>
  </si>
  <si>
    <t>RED DE AGUA BLANDA</t>
  </si>
  <si>
    <t>SISTEMA DE RIEGO</t>
  </si>
  <si>
    <t>SISTEMA DE AGUA CONTRA INCENDIO</t>
  </si>
  <si>
    <t>SISTEMA DE DRENAJE PLUVIAL</t>
  </si>
  <si>
    <t>SISTEMA DE DRENAJE DE EQUIPOS DE AIRE ACONDICIONADO</t>
  </si>
  <si>
    <t>SISTEMA DE INSTALACIONES HIDRAULICAS DE CISTERNA</t>
  </si>
  <si>
    <t>TECNOLOGIA DE LA INFORMACION Y COMUNICACIONES - (TIC)</t>
  </si>
  <si>
    <t>COSTO DIRECTO</t>
  </si>
  <si>
    <t>S/.</t>
  </si>
  <si>
    <t xml:space="preserve">UTILIDAD      </t>
  </si>
  <si>
    <t>SUB-TOTAL</t>
  </si>
  <si>
    <t>IGV</t>
  </si>
  <si>
    <t>.</t>
  </si>
  <si>
    <t>VALORIZACION N°13</t>
  </si>
  <si>
    <t>VALORIZACION N°14</t>
  </si>
  <si>
    <t>VALORIZACION N°15</t>
  </si>
  <si>
    <t>VALORIZACION N°16</t>
  </si>
  <si>
    <t>VALORIZACION N°17</t>
  </si>
  <si>
    <t>VALORIZACION N°18</t>
  </si>
  <si>
    <t>VALORIZACION N°19</t>
  </si>
  <si>
    <t>VALORIZACION N°20</t>
  </si>
  <si>
    <t>VALORIZACION N°21</t>
  </si>
  <si>
    <t>VALORIZACION N°22</t>
  </si>
  <si>
    <t>VALORIZACION N°23</t>
  </si>
  <si>
    <t>VALORIZACION N°24</t>
  </si>
  <si>
    <t>VALORIZACION N°25</t>
  </si>
  <si>
    <t>VALORIZACION N°26</t>
  </si>
  <si>
    <t>TUMBES - TUMBES - TUMBES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</si>
  <si>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</si>
  <si>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</si>
  <si>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</si>
  <si>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</si>
  <si>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</si>
  <si>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</si>
  <si>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</si>
  <si>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</si>
  <si>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</si>
  <si>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</si>
  <si>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</si>
  <si>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</si>
  <si>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</si>
  <si>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</si>
  <si>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15 CUERPO ANDAMIO</t>
  </si>
  <si>
    <t>05.01.01</t>
  </si>
  <si>
    <t>05.01.02</t>
  </si>
  <si>
    <t>05.01.03</t>
  </si>
  <si>
    <t>05.01.04</t>
  </si>
  <si>
    <t>05.01.05</t>
  </si>
  <si>
    <t>05.01.06</t>
  </si>
  <si>
    <t>05.01.07</t>
  </si>
  <si>
    <t>05.01.08</t>
  </si>
  <si>
    <t>05.01.09</t>
  </si>
  <si>
    <t>05.01.09.01</t>
  </si>
  <si>
    <t>05.01.09.02</t>
  </si>
  <si>
    <t>05.01.09.03</t>
  </si>
  <si>
    <t>05.01.09.04</t>
  </si>
  <si>
    <t>05.01.09.05</t>
  </si>
  <si>
    <t>05.01.09.06</t>
  </si>
  <si>
    <t>05.01.09.07</t>
  </si>
  <si>
    <t>05.01.09.08</t>
  </si>
  <si>
    <t>05.02.01</t>
  </si>
  <si>
    <t>05.02.02</t>
  </si>
  <si>
    <t>05.02.03</t>
  </si>
  <si>
    <t>05.02.04</t>
  </si>
  <si>
    <t>05.02.05</t>
  </si>
  <si>
    <t>05.02.05.01</t>
  </si>
  <si>
    <t>05.02.05.02</t>
  </si>
  <si>
    <t>05.02.05.03</t>
  </si>
  <si>
    <t>05.02.05.04</t>
  </si>
  <si>
    <t>05.02.05.05</t>
  </si>
  <si>
    <t>05.02.05.06</t>
  </si>
  <si>
    <t>05.02.05.07</t>
  </si>
  <si>
    <t>05.02.05.08</t>
  </si>
  <si>
    <t>05.02.06</t>
  </si>
  <si>
    <t>05.02.06.01</t>
  </si>
  <si>
    <t>05.02.06.02</t>
  </si>
  <si>
    <t>05.02.06.03</t>
  </si>
  <si>
    <t>05.02.06.04</t>
  </si>
  <si>
    <t>05.02.06.05</t>
  </si>
  <si>
    <t>05.02.06.06</t>
  </si>
  <si>
    <t>05.02.06.07</t>
  </si>
  <si>
    <t>05.02.06.08</t>
  </si>
  <si>
    <t>05.02.06.09</t>
  </si>
  <si>
    <t>05.06.01</t>
  </si>
  <si>
    <t>05.06.02</t>
  </si>
  <si>
    <t>05.08.01</t>
  </si>
  <si>
    <t>06.01.01</t>
  </si>
  <si>
    <t>06.01.02</t>
  </si>
  <si>
    <t>06.01.03</t>
  </si>
  <si>
    <t>06.01.04</t>
  </si>
  <si>
    <t>06.01.05</t>
  </si>
  <si>
    <t>06.01.06</t>
  </si>
  <si>
    <t>06.01.07</t>
  </si>
  <si>
    <t>06.02.01</t>
  </si>
  <si>
    <t>06.02.01.01</t>
  </si>
  <si>
    <t>06.02.01.02</t>
  </si>
  <si>
    <t>06.02.01.03</t>
  </si>
  <si>
    <t>06.02.01.04</t>
  </si>
  <si>
    <t>06.02.01.05</t>
  </si>
  <si>
    <t>06.02.01.06</t>
  </si>
  <si>
    <t>06.02.01.07</t>
  </si>
  <si>
    <t>06.02.01.08</t>
  </si>
  <si>
    <t>06.02.01.09</t>
  </si>
  <si>
    <t>06.02.01.10</t>
  </si>
  <si>
    <t>06.02.01.11</t>
  </si>
  <si>
    <t>06.02.01.12</t>
  </si>
  <si>
    <t>06.02.01.13</t>
  </si>
  <si>
    <t>06.02.01.14</t>
  </si>
  <si>
    <t>06.02.01.15</t>
  </si>
  <si>
    <t>06.02.01.16</t>
  </si>
  <si>
    <t>06.02.02</t>
  </si>
  <si>
    <t>06.02.02.01</t>
  </si>
  <si>
    <t>06.02.02.02</t>
  </si>
  <si>
    <t>06.02.02.03</t>
  </si>
  <si>
    <t>06.02.02.04</t>
  </si>
  <si>
    <t>06.02.02.05</t>
  </si>
  <si>
    <t>06.02.02.06</t>
  </si>
  <si>
    <t>06.02.02.07</t>
  </si>
  <si>
    <t>06.02.02.08</t>
  </si>
  <si>
    <t>06.02.02.09</t>
  </si>
  <si>
    <t>06.02.03</t>
  </si>
  <si>
    <t>06.02.03.01</t>
  </si>
  <si>
    <t>06.02.03.02</t>
  </si>
  <si>
    <t>06.02.03.03</t>
  </si>
  <si>
    <t>06.02.03.04</t>
  </si>
  <si>
    <t>06.02.03.05</t>
  </si>
  <si>
    <t>06.02.03.06</t>
  </si>
  <si>
    <t>06.02.03.07</t>
  </si>
  <si>
    <t>06.02.04</t>
  </si>
  <si>
    <t>06.02.04.01</t>
  </si>
  <si>
    <t>06.02.04.02</t>
  </si>
  <si>
    <t>06.02.04.03</t>
  </si>
  <si>
    <t>06.02.04.04</t>
  </si>
  <si>
    <t>06.02.04.05</t>
  </si>
  <si>
    <t>06.03.01</t>
  </si>
  <si>
    <t>06.03.02</t>
  </si>
  <si>
    <t>06.03.03</t>
  </si>
  <si>
    <t>06.04.01</t>
  </si>
  <si>
    <t>06.04.01.01</t>
  </si>
  <si>
    <t>06.04.01.02</t>
  </si>
  <si>
    <t>06.04.01.03</t>
  </si>
  <si>
    <t>06.04.01.04</t>
  </si>
  <si>
    <t>06.04.02</t>
  </si>
  <si>
    <t>06.04.02.01</t>
  </si>
  <si>
    <t>06.04.02.02</t>
  </si>
  <si>
    <t>06.04.02.03</t>
  </si>
  <si>
    <t>06.04.02.04</t>
  </si>
  <si>
    <t>06.04.02.05</t>
  </si>
  <si>
    <t>06.04.02.06</t>
  </si>
  <si>
    <t>06.04.02.07</t>
  </si>
  <si>
    <t>06.04.02.08</t>
  </si>
  <si>
    <t>06.04.02.09</t>
  </si>
  <si>
    <t>06.05.01</t>
  </si>
  <si>
    <t>06.05.02</t>
  </si>
  <si>
    <t>06.05.03</t>
  </si>
  <si>
    <t>06.05.03.01</t>
  </si>
  <si>
    <t>06.05.03.02</t>
  </si>
  <si>
    <t>06.05.03.03</t>
  </si>
  <si>
    <t>06.05.03.04</t>
  </si>
  <si>
    <t>06.05.03.05</t>
  </si>
  <si>
    <t>06.05.03.06</t>
  </si>
  <si>
    <t>06.05.03.07</t>
  </si>
  <si>
    <t>06.05.03.08</t>
  </si>
  <si>
    <t>06.05.03.09</t>
  </si>
  <si>
    <t>06.05.03.10</t>
  </si>
  <si>
    <t>06.06.01</t>
  </si>
  <si>
    <t>06.07.01</t>
  </si>
  <si>
    <t>06.07.02</t>
  </si>
  <si>
    <t>06.07.03</t>
  </si>
  <si>
    <t>07.01.01</t>
  </si>
  <si>
    <t>07.01.02</t>
  </si>
  <si>
    <t>07.01.03</t>
  </si>
  <si>
    <t>07.01.04</t>
  </si>
  <si>
    <t>07.01.05</t>
  </si>
  <si>
    <t>07.01.06</t>
  </si>
  <si>
    <t>07.01.07</t>
  </si>
  <si>
    <t>07.01.08</t>
  </si>
  <si>
    <t>RED DE MEDIA TENSION</t>
  </si>
  <si>
    <t>ESTRUCTURAS DE LA RED 10Kv</t>
  </si>
  <si>
    <t>CONDUCTORES ELECTRICOS Y ACCESORIOS</t>
  </si>
  <si>
    <t>FERRETERIA Y ACCESORIOS</t>
  </si>
  <si>
    <t>EQUIPO DE PROTECCION Y MANIOBRA</t>
  </si>
  <si>
    <t>POZO DE PUESTA A TIERRA</t>
  </si>
  <si>
    <t>SUMINISTRO DE EQUIPOS PARA SUBESTACION COMPACTA 10 KV</t>
  </si>
  <si>
    <t>SISTEMA DE MEDICION - TRANSFORMIX</t>
  </si>
  <si>
    <t>SISTEMA DE PROTECCION AUTOMATICO</t>
  </si>
  <si>
    <t>MONTAJE ELECTROMECANICO - MEDIA TENSION</t>
  </si>
  <si>
    <t>MONTAJE DE POSTES</t>
  </si>
  <si>
    <t>MONTAJE DE ARMADOS</t>
  </si>
  <si>
    <t>MONTAJE DE TRANSFORMADOR Y ACCESORIOS</t>
  </si>
  <si>
    <t>TENDIDO DE CONDUCTOR Y PUESTA A FLECHA</t>
  </si>
  <si>
    <t>MONTAJE DE PUESTA A TIERRA</t>
  </si>
  <si>
    <t>OTROS RUBROS</t>
  </si>
  <si>
    <t>PRUEBAS</t>
  </si>
  <si>
    <t>SISTEMA DE BAJA TENSION</t>
  </si>
  <si>
    <t>CONCRETO SIMPLE</t>
  </si>
  <si>
    <t>BUZONES</t>
  </si>
  <si>
    <t>SALIDAS PARA ALUMBRADO, TOMACORRIENTES, FUERZA Y SEÑALES DEBILES</t>
  </si>
  <si>
    <t>SALIDA DE ALUMBRADO INTERIOR</t>
  </si>
  <si>
    <t>SALIDA PARA ALUMBRADO EXTERIOR</t>
  </si>
  <si>
    <t>SALIDA PARA INTERRUPTORES DE ALUMBRADO</t>
  </si>
  <si>
    <t>SALIDA PARA TOMACORRIENTES</t>
  </si>
  <si>
    <t>SALIDA DE FUERZA</t>
  </si>
  <si>
    <t>SALIDA PARA INTERRUPTOR TERMOMAGNETICO</t>
  </si>
  <si>
    <t>SALIDA PARA SEÑALES DEBILES</t>
  </si>
  <si>
    <t xml:space="preserve">CAJAS DE PASE </t>
  </si>
  <si>
    <t>TUBERIAS Y ACCESORIOS PVC SAP / CONDUIT EMT</t>
  </si>
  <si>
    <t>TUBERIA CONDUIT EMT</t>
  </si>
  <si>
    <t>TUBERIAS PVC-P</t>
  </si>
  <si>
    <t>BANDEJAS ELÉCTRICAS</t>
  </si>
  <si>
    <t>DUCTO DE CONCRETO</t>
  </si>
  <si>
    <t>CONDUCTORES Y CABLES DE ENERGIA EN TUBERIAS</t>
  </si>
  <si>
    <t>TABLEROS PRINCIPALES</t>
  </si>
  <si>
    <t>TABLEROS DE DISTRIBUCION</t>
  </si>
  <si>
    <t>TABLEROS DE EMERGENCIA</t>
  </si>
  <si>
    <t>TABLEROS EQUIPOS MEDICO E INFORMATICO</t>
  </si>
  <si>
    <t>SISTEMA DE PUESTA A TIERRA</t>
  </si>
  <si>
    <t>SISTEMA DE MALLA PARA PUESTA A TIERRA</t>
  </si>
  <si>
    <t>SISTEMA DE PARARRAYOS</t>
  </si>
  <si>
    <t>ARTEFACTOS</t>
  </si>
  <si>
    <t>ALUMBRADO INTERIOR</t>
  </si>
  <si>
    <t>ALUMBRADO EXTERIOR</t>
  </si>
  <si>
    <t>PRUEBAS DE AISLAMIENTO Y RESISTIVIDAD</t>
  </si>
  <si>
    <t>EQUIPOS ELECTRICOS Y MECANICOS</t>
  </si>
  <si>
    <t>INSTALACION DE GASES MEDICINALES</t>
  </si>
  <si>
    <t>SISTEMA DE OXIGENO</t>
  </si>
  <si>
    <t>SISTEMA DE VACIO</t>
  </si>
  <si>
    <t>SISTEMA DE AIRE COMPRIMIDO MEDICINAL</t>
  </si>
  <si>
    <t>SISTEMA DE AIRE COMPRIMIDO INDUSTRIAL</t>
  </si>
  <si>
    <t>SISTEMA DE AIRE COMPRIMIDO DENTAL</t>
  </si>
  <si>
    <t>EVACUACION DE GASES</t>
  </si>
  <si>
    <t>SISTEMA DE CLIMATIZACION</t>
  </si>
  <si>
    <t>SISTEMA DE AIRE ACONDICIONADO</t>
  </si>
  <si>
    <t>UNIDAD MANEJADORA DE AIRE - ENFRIADO POR AGUA HELADA</t>
  </si>
  <si>
    <t>UNIDAD MANEJADORA DE AIRE - DE EXPANSION DIRECTA</t>
  </si>
  <si>
    <t>FAN COIL PARA AGUA HELADA</t>
  </si>
  <si>
    <t>EQUIPO DE EXPANSIÓN DIRECTA SPLIT DECORATIVO</t>
  </si>
  <si>
    <t>EQUIPOS VRF - UNIDADES CONDENSADORAS</t>
  </si>
  <si>
    <t>EQUIPOS VRF - EQUIPO DE EXPANSION DIRECTA SPLIT DECORATIVO</t>
  </si>
  <si>
    <t>EQUIPO DE PRECISIÓN DE EXPANSIÓN DIRECTA</t>
  </si>
  <si>
    <t>EVAPORADORES DE AGUA HELADA</t>
  </si>
  <si>
    <t>ELECTROBOMBAS AGUA HELADA</t>
  </si>
  <si>
    <t>TUBERIA DE COBRE TIPO L</t>
  </si>
  <si>
    <t>TUBERIA DE COBRE TIPO L - AGUA HELADA</t>
  </si>
  <si>
    <t>DUCTO METALICO</t>
  </si>
  <si>
    <t>DIFUSORES Y REJILLAS</t>
  </si>
  <si>
    <t>DAMPER MANUAL DE REGULACION</t>
  </si>
  <si>
    <t>MONTAJE ELECTROMECANICO</t>
  </si>
  <si>
    <t>SISTEMA DE VENTILACION MECANICA</t>
  </si>
  <si>
    <t>EXTRACTOR CENTRIFUGO DE SIMPLE ENTRADA</t>
  </si>
  <si>
    <t>EXTRACTOR CENTRIFUGO EN GABINETE</t>
  </si>
  <si>
    <t>INYECTOR CENTRIFUGO EN GABINETE</t>
  </si>
  <si>
    <t>EXTRACTOR AXIAL</t>
  </si>
  <si>
    <t>INYECTOR AXIAL</t>
  </si>
  <si>
    <t>DUCTOS METALICOS</t>
  </si>
  <si>
    <t>REJILLAS</t>
  </si>
  <si>
    <t>EXTRACCION DE HUMO (COCINA)</t>
  </si>
  <si>
    <t>INYECTOR CENTRIFUGO DE SIMPLE ENTRADA</t>
  </si>
  <si>
    <t>CAMPANA EXTRACTORA - COCINA</t>
  </si>
  <si>
    <t>PRECIPITADOR DE GRASA</t>
  </si>
  <si>
    <t>PRESURIZACION DE ESCALERAS</t>
  </si>
  <si>
    <t>INYECTOR CENTRIFUEGO DE SIMPLE ENTRADA</t>
  </si>
  <si>
    <t>GRUPO ELECTROGENO</t>
  </si>
  <si>
    <t>SISTEMA DE GENERACION</t>
  </si>
  <si>
    <t>SISTEMA DE VENTILACION</t>
  </si>
  <si>
    <t>SISTEMA DE ESCAPE</t>
  </si>
  <si>
    <t>SISTEMA DE COMBUSTIBLES</t>
  </si>
  <si>
    <t>SISTEMA DE PETROLEO</t>
  </si>
  <si>
    <t>SISTEMA DE SUMINISTRO DE PETROLEO</t>
  </si>
  <si>
    <t>SISTEMA DE RETORNO DE PETROLEO</t>
  </si>
  <si>
    <t>SISTEMA DE GAS LICUADO DE PETROLEO - GLP</t>
  </si>
  <si>
    <t>SISTEMA DE SUMINISTRO DE GLP</t>
  </si>
  <si>
    <t>SALIDAS DE GAS GLP</t>
  </si>
  <si>
    <t>TUBERIAS PARA DISTRIBUCIÓN DE GLP</t>
  </si>
  <si>
    <t>ACCESORIOS PARA DISTRIBUCION DE GLP</t>
  </si>
  <si>
    <t>VALVULAS</t>
  </si>
  <si>
    <t>ESTACION DE REGULADORA DE PRESION</t>
  </si>
  <si>
    <t>TOMA DE LLENADO Y RETORNO DE GLP</t>
  </si>
  <si>
    <t>SISTEMA DE VAPOR Y RETORNO CONDENSADO</t>
  </si>
  <si>
    <t>SALIDA DE VAPOR Y RETORNO DE CONDENSADO</t>
  </si>
  <si>
    <t>EQUIPOS PARA SISTEMA DE VAPOR Y RETORNO DE CONDENSADO</t>
  </si>
  <si>
    <t>SISTEMA DE GENERACION DE VAPOR - SALA DE CALDERAS</t>
  </si>
  <si>
    <t>SISTEMA DE RETORNO DE CONDENSADO - SALA DE CALDERAS</t>
  </si>
  <si>
    <t>TUBERIAS SCH-40 VAPOR Y RETORNO DE VAPOR</t>
  </si>
  <si>
    <t>AISLAMIENTO TERMICO PARA TUBERIA</t>
  </si>
  <si>
    <t>COLGADORES PARA TUBERIA</t>
  </si>
  <si>
    <t>JUNTA DE EXPANSION PARA TUBERIA</t>
  </si>
  <si>
    <t>ESTACIONES REDUCTORAS DE PRESION DE VAPOR</t>
  </si>
  <si>
    <t>FINALES DE LINEA</t>
  </si>
  <si>
    <t>SISTEMA DE TRANSPORTE VERTICAL</t>
  </si>
  <si>
    <t>ASCENSORES Y MONTACARGAS</t>
  </si>
  <si>
    <t>SISTEMA DE ENERGIA RENOVABLE</t>
  </si>
  <si>
    <t>SISTEMA DE SUMINISTRO PARA CAPTADORES SOLARES</t>
  </si>
  <si>
    <t>EQUIPOS ESPECIALES</t>
  </si>
  <si>
    <t>INSTALACIONES CABLEADO ESTRUCTURADO</t>
  </si>
  <si>
    <t>BUZON DE CONCRETO</t>
  </si>
  <si>
    <t>CAJAS DE PASE F.G.</t>
  </si>
  <si>
    <t>BANDEJAS</t>
  </si>
  <si>
    <t>TUBERIAS Y ACCESORIOS PVC SAP</t>
  </si>
  <si>
    <t>TUBERIA METALICA FLEXIBLE</t>
  </si>
  <si>
    <t>POSTES</t>
  </si>
  <si>
    <t>DUCTOS</t>
  </si>
  <si>
    <t>CABLEADO VERTICAL (BACKBONE DE FIBRA OPTICA)</t>
  </si>
  <si>
    <t>CABLEADO HORIZONTAL (CABLEADO ESTRUCTURADO DATA)</t>
  </si>
  <si>
    <t>GABINETES</t>
  </si>
  <si>
    <t>EQUIPOS PASIVOS</t>
  </si>
  <si>
    <t>UNIDAD DE DISTRIBUCIÓN DE ENERGÍA (PDU)</t>
  </si>
  <si>
    <t>UPS MONOFASICO DE 5KVA</t>
  </si>
  <si>
    <t>CERTIFICACION DE CABLEADO ESTRUCTURADO</t>
  </si>
  <si>
    <t>SISTEMA DE TELEFONIA IP</t>
  </si>
  <si>
    <t>SISTEMA DE VIDEOVIGILANCIA - CCTV</t>
  </si>
  <si>
    <t>SISTEMA DE CONTROL DE ACCESO</t>
  </si>
  <si>
    <t>SISTEMA DE LLAMADAS DE ENFERMERAS</t>
  </si>
  <si>
    <t>SISTEMA DE DETECCION Y ALARMAS CONTRA INCENDIOS</t>
  </si>
  <si>
    <t>SONIDO AMBIENTAL Y PERIFONEO</t>
  </si>
  <si>
    <t>SISTEMA DE RELOJES SINCRONIZADOS</t>
  </si>
  <si>
    <t>CONECTIVIDAD INFORMÁTICA FÍSICA E INALÁMBRICA</t>
  </si>
  <si>
    <t>SISTEMA DE COMUNICACIÓN POR RADIO VHF/HF</t>
  </si>
  <si>
    <t>SISTEMA DE TELEVISION - CATV</t>
  </si>
  <si>
    <t>SISTEMA DE TELECONSULTAS</t>
  </si>
  <si>
    <t>SISTEMA DE DETECCIÓN Y EXTINCIÓN DE INCENDIOS PARA EL CENTRO DE DATOS</t>
  </si>
  <si>
    <t>SISTEMA DE PROCESAMIENTO CENTRALIZADO</t>
  </si>
  <si>
    <t>SISTEMA DE ALMACENAMIENTO CENTRALIZADO</t>
  </si>
  <si>
    <t>SISTEMA DE GESTION DE COLAS</t>
  </si>
  <si>
    <t>SISTEMA DE MANTENIMIENTO Y AHORRO ENERGETICO (BMS)</t>
  </si>
  <si>
    <t>SISTEMA DE GESTIÓN DE IMÁGENES MEDICAS (PACS/RIS)</t>
  </si>
  <si>
    <t>SISTEMA DE GESTION DE SALUD (HIS)</t>
  </si>
  <si>
    <t>ACELEROGRAFO DIGITAL</t>
  </si>
  <si>
    <t>05.03</t>
  </si>
  <si>
    <t>05.04</t>
  </si>
  <si>
    <t>05.05</t>
  </si>
  <si>
    <t>05.06</t>
  </si>
  <si>
    <t>05.07</t>
  </si>
  <si>
    <t>05.08</t>
  </si>
  <si>
    <t>05.09</t>
  </si>
  <si>
    <t>06.01</t>
  </si>
  <si>
    <t>06.02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</si>
  <si>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</si>
  <si>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</si>
  <si>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</si>
  <si>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</si>
  <si>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</si>
  <si>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</si>
  <si>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</si>
  <si>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</si>
  <si>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</si>
  <si>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</si>
  <si>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</si>
  <si>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</si>
  <si>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</si>
  <si>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</si>
  <si>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</si>
  <si>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</si>
  <si>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</si>
  <si>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</si>
  <si>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</si>
  <si>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</si>
  <si>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</si>
  <si>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</si>
  <si>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</si>
  <si>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</si>
  <si>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</si>
  <si>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07.27</t>
  </si>
  <si>
    <t>07.01</t>
  </si>
  <si>
    <t>+</t>
  </si>
  <si>
    <t>780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</si>
</sst>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&quot;CALENDARIO VALORIZADO DE&quot;\ @"/>
    <numFmt numFmtId="167" formatCode="0\ &quot;días&quot;"/>
    <numFmt numFmtId="168" formatCode="0.00000000%"/>
    <numFmt numFmtId="169" formatCode="0.00000000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8"/>
      <name val="Arial"/>
      <family val="2"/>
    </font>
    <font>
      <b/>
      <sz val="11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i/>
      <sz val="14"/>
      <name val="Arial"/>
      <family val="2"/>
    </font>
    <font>
      <sz val="9"/>
      <name val="Arial"/>
      <family val="2"/>
    </font>
    <font>
      <b/>
      <sz val="10"/>
      <color indexed="8"/>
      <name val="Arial Narrow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sz val="9"/>
      <name val="Calibri"/>
      <family val="2"/>
    </font>
    <font>
      <b/>
      <sz val="10"/>
      <name val="Calibri"/>
      <family val="2"/>
    </font>
    <font>
      <b/>
      <sz val="8"/>
      <name val="Arial"/>
      <family val="2"/>
    </font>
    <font>
      <b/>
      <sz val="8"/>
      <name val="Swis721 LtCn BT"/>
      <family val="2"/>
    </font>
    <font>
      <sz val="8"/>
      <name val="Swis721 LtCn BT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2"/>
      <color rgb="FFFF0000"/>
      <name val="Arial Narrow"/>
      <family val="2"/>
    </font>
    <font>
      <sz val="10"/>
      <color rgb="FF000000"/>
      <name val="Times New Roman"/>
      <family val="1"/>
    </font>
    <font>
      <sz val="12"/>
      <color theme="0" tint="-0.499984740745262"/>
      <name val="Arial Narrow"/>
      <family val="2"/>
    </font>
    <font>
      <sz val="12"/>
      <name val="Arial Narrow"/>
      <family val="2"/>
    </font>
    <font>
      <sz val="10"/>
      <color rgb="FF000000"/>
      <name val="Times New Roman"/>
      <family val="1"/>
    </font>
    <font>
      <b/>
      <sz val="9"/>
      <color rgb="FF000000"/>
      <name val="Arial Narrow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color indexed="8"/>
      <name val="Arial Narrow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color theme="4" tint="-0.499984740745262"/>
      <name val="Arial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b/>
      <sz val="10"/>
      <color rgb="FF008000"/>
      <name val="Arial Narrow"/>
      <family val="2"/>
    </font>
    <font>
      <sz val="10"/>
      <color rgb="FF000000"/>
      <name val="Arial Narrow"/>
      <family val="2"/>
    </font>
    <font>
      <b/>
      <sz val="10"/>
      <color rgb="FFFF8040"/>
      <name val="Arial Narrow"/>
      <family val="2"/>
    </font>
    <font>
      <b/>
      <sz val="16"/>
      <name val="Arial Narrow"/>
      <family val="2"/>
    </font>
    <font>
      <b/>
      <sz val="8"/>
      <color rgb="FFFF0000"/>
      <name val="Swis721 LtCn BT"/>
      <family val="2"/>
    </font>
    <font>
      <sz val="8"/>
      <color rgb="FFFF0000"/>
      <name val="Swis721 LtCn BT"/>
      <family val="2"/>
    </font>
    <font>
      <b/>
      <sz val="10"/>
      <name val="Arial Narrow"/>
      <family val="2"/>
    </font>
    <font>
      <b/>
      <sz val="10"/>
      <color theme="4" tint="-0.499984740745262"/>
      <name val="Arial"/>
      <family val="2"/>
    </font>
    <font>
      <sz val="10"/>
      <color rgb="FFFF0000"/>
      <name val="Arial Narrow"/>
      <family val="2"/>
    </font>
    <font>
      <sz val="10"/>
      <color theme="0" tint="-0.499984740745262"/>
      <name val="Arial Narrow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sz val="10"/>
      <color rgb="FF538135"/>
      <name val="Arial Narrow"/>
      <family val="2"/>
    </font>
    <font>
      <b/>
      <sz val="10"/>
      <color rgb="FF538135"/>
      <name val="Arial Narrow"/>
      <family val="2"/>
    </font>
    <font>
      <sz val="10"/>
      <color rgb="FFC65911"/>
      <name val="Arial Narrow"/>
      <family val="2"/>
    </font>
    <font>
      <b/>
      <sz val="10"/>
      <color rgb="FF53813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1BBCC"/>
      </left>
      <right/>
      <top style="thin">
        <color rgb="FFB1BBCC"/>
      </top>
      <bottom/>
      <diagonal/>
    </border>
    <border>
      <left/>
      <right style="thin">
        <color rgb="FFB1BBCC"/>
      </right>
      <top style="thin">
        <color rgb="FFB1BBCC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rgb="FFB1BBCC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9" fillId="0" borderId="0"/>
    <xf numFmtId="0" fontId="16" fillId="0" borderId="0">
      <alignment vertical="center"/>
    </xf>
    <xf numFmtId="43" fontId="35" fillId="0" borderId="0" applyFont="0" applyFill="0" applyBorder="0" applyAlignment="0" applyProtection="0"/>
    <xf numFmtId="0" fontId="38" fillId="0" borderId="0"/>
    <xf numFmtId="0" fontId="1" fillId="0" borderId="0"/>
    <xf numFmtId="16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10" fillId="0" borderId="0" applyFont="0" applyFill="0" applyBorder="0" applyAlignment="0" applyProtection="0">
      <alignment vertical="center"/>
    </xf>
  </cellStyleXfs>
  <cellXfs count="619">
    <xf numFmtId="0" fontId="0" fillId="0" borderId="0" xfId="0"/>
    <xf numFmtId="0" fontId="0" fillId="0" borderId="0" xfId="0" applyAlignment="1"/>
    <xf numFmtId="164" fontId="0" fillId="0" borderId="0" xfId="1" applyFont="1" applyAlignme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 readingOrder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4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 wrapText="1" readingOrder="1"/>
    </xf>
    <xf numFmtId="0" fontId="2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center" readingOrder="1"/>
    </xf>
    <xf numFmtId="0" fontId="3" fillId="3" borderId="0" xfId="0" applyFont="1" applyFill="1" applyBorder="1" applyAlignment="1">
      <alignment vertical="top" wrapText="1" readingOrder="1"/>
    </xf>
    <xf numFmtId="4" fontId="2" fillId="3" borderId="0" xfId="0" applyNumberFormat="1" applyFont="1" applyFill="1" applyAlignment="1">
      <alignment vertical="top" wrapText="1" readingOrder="1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vertical="center"/>
    </xf>
    <xf numFmtId="0" fontId="6" fillId="0" borderId="0" xfId="0" applyFont="1" applyAlignment="1"/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top"/>
    </xf>
    <xf numFmtId="164" fontId="6" fillId="0" borderId="0" xfId="1" applyFont="1" applyFill="1" applyAlignment="1"/>
    <xf numFmtId="164" fontId="0" fillId="0" borderId="0" xfId="1" applyFont="1" applyFill="1" applyAlignment="1"/>
    <xf numFmtId="0" fontId="5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/>
    <xf numFmtId="0" fontId="0" fillId="0" borderId="0" xfId="0" applyFill="1" applyAlignment="1"/>
    <xf numFmtId="0" fontId="11" fillId="3" borderId="0" xfId="0" applyFont="1" applyFill="1" applyAlignment="1">
      <alignment vertical="top"/>
    </xf>
    <xf numFmtId="13" fontId="11" fillId="3" borderId="0" xfId="0" applyNumberFormat="1" applyFont="1" applyFill="1" applyBorder="1" applyAlignment="1">
      <alignment vertical="top"/>
    </xf>
    <xf numFmtId="164" fontId="11" fillId="3" borderId="0" xfId="1" applyFont="1" applyFill="1" applyAlignment="1">
      <alignment vertical="top"/>
    </xf>
    <xf numFmtId="43" fontId="11" fillId="3" borderId="23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1" applyFont="1" applyAlignment="1"/>
    <xf numFmtId="0" fontId="10" fillId="0" borderId="0" xfId="4" applyAlignment="1">
      <alignment vertical="center"/>
    </xf>
    <xf numFmtId="0" fontId="14" fillId="0" borderId="0" xfId="4" applyFont="1"/>
    <xf numFmtId="0" fontId="11" fillId="0" borderId="0" xfId="4" applyFont="1"/>
    <xf numFmtId="0" fontId="9" fillId="3" borderId="8" xfId="5" applyFont="1" applyFill="1" applyBorder="1" applyAlignment="1">
      <alignment horizontal="center" vertical="center"/>
    </xf>
    <xf numFmtId="0" fontId="9" fillId="3" borderId="0" xfId="5" applyFont="1" applyFill="1" applyBorder="1" applyAlignment="1">
      <alignment horizontal="center" vertical="center"/>
    </xf>
    <xf numFmtId="4" fontId="9" fillId="3" borderId="14" xfId="5" applyNumberFormat="1" applyFont="1" applyFill="1" applyBorder="1" applyAlignment="1">
      <alignment horizontal="right" vertical="center"/>
    </xf>
    <xf numFmtId="4" fontId="11" fillId="3" borderId="8" xfId="6" applyNumberFormat="1" applyFont="1" applyFill="1" applyBorder="1" applyAlignment="1">
      <alignment horizontal="center" vertical="center"/>
    </xf>
    <xf numFmtId="165" fontId="11" fillId="3" borderId="0" xfId="6" applyFont="1" applyFill="1" applyBorder="1" applyAlignment="1">
      <alignment vertical="center"/>
    </xf>
    <xf numFmtId="0" fontId="11" fillId="3" borderId="0" xfId="4" applyFont="1" applyFill="1" applyBorder="1" applyAlignment="1">
      <alignment vertical="center"/>
    </xf>
    <xf numFmtId="0" fontId="11" fillId="3" borderId="0" xfId="4" applyFont="1" applyFill="1" applyBorder="1" applyAlignment="1">
      <alignment horizontal="center" vertical="center"/>
    </xf>
    <xf numFmtId="165" fontId="11" fillId="5" borderId="8" xfId="8" applyFont="1" applyFill="1" applyBorder="1" applyAlignment="1">
      <alignment horizontal="center" vertical="center"/>
    </xf>
    <xf numFmtId="4" fontId="11" fillId="5" borderId="45" xfId="8" applyNumberFormat="1" applyFont="1" applyFill="1" applyBorder="1" applyAlignment="1">
      <alignment horizontal="right" vertical="center"/>
    </xf>
    <xf numFmtId="0" fontId="9" fillId="5" borderId="46" xfId="5" applyFont="1" applyFill="1" applyBorder="1" applyAlignment="1">
      <alignment horizontal="left" vertical="center"/>
    </xf>
    <xf numFmtId="0" fontId="9" fillId="5" borderId="49" xfId="5" applyFont="1" applyFill="1" applyBorder="1" applyAlignment="1">
      <alignment horizontal="left" vertical="center"/>
    </xf>
    <xf numFmtId="0" fontId="9" fillId="5" borderId="50" xfId="5" applyFont="1" applyFill="1" applyBorder="1" applyAlignment="1">
      <alignment vertical="center"/>
    </xf>
    <xf numFmtId="0" fontId="9" fillId="5" borderId="47" xfId="5" applyFont="1" applyFill="1" applyBorder="1" applyAlignment="1">
      <alignment vertical="center"/>
    </xf>
    <xf numFmtId="0" fontId="9" fillId="5" borderId="48" xfId="5" applyFont="1" applyFill="1" applyBorder="1" applyAlignment="1">
      <alignment vertical="center"/>
    </xf>
    <xf numFmtId="4" fontId="9" fillId="5" borderId="37" xfId="5" applyNumberFormat="1" applyFont="1" applyFill="1" applyBorder="1" applyAlignment="1">
      <alignment horizontal="right" vertical="center"/>
    </xf>
    <xf numFmtId="0" fontId="9" fillId="5" borderId="51" xfId="5" applyFont="1" applyFill="1" applyBorder="1" applyAlignment="1">
      <alignment vertical="center"/>
    </xf>
    <xf numFmtId="4" fontId="9" fillId="5" borderId="44" xfId="5" applyNumberFormat="1" applyFont="1" applyFill="1" applyBorder="1" applyAlignment="1">
      <alignment horizontal="right" vertical="center"/>
    </xf>
    <xf numFmtId="0" fontId="10" fillId="0" borderId="0" xfId="4" applyAlignment="1">
      <alignment horizontal="center" vertical="center"/>
    </xf>
    <xf numFmtId="0" fontId="10" fillId="0" borderId="0" xfId="4"/>
    <xf numFmtId="4" fontId="10" fillId="0" borderId="0" xfId="4" applyNumberFormat="1" applyAlignment="1">
      <alignment horizontal="right"/>
    </xf>
    <xf numFmtId="10" fontId="16" fillId="0" borderId="0" xfId="7" applyNumberFormat="1" applyFont="1" applyAlignment="1">
      <alignment horizontal="right" vertical="center"/>
    </xf>
    <xf numFmtId="10" fontId="0" fillId="0" borderId="0" xfId="7" applyNumberFormat="1" applyFont="1" applyAlignment="1">
      <alignment horizontal="right"/>
    </xf>
    <xf numFmtId="0" fontId="11" fillId="0" borderId="0" xfId="0" applyFont="1" applyFill="1" applyAlignment="1">
      <alignment horizontal="right" vertical="top"/>
    </xf>
    <xf numFmtId="4" fontId="9" fillId="5" borderId="14" xfId="5" applyNumberFormat="1" applyFont="1" applyFill="1" applyBorder="1" applyAlignment="1">
      <alignment horizontal="center" vertical="center"/>
    </xf>
    <xf numFmtId="4" fontId="9" fillId="5" borderId="19" xfId="5" applyNumberFormat="1" applyFont="1" applyFill="1" applyBorder="1" applyAlignment="1">
      <alignment horizontal="center" vertical="center"/>
    </xf>
    <xf numFmtId="0" fontId="10" fillId="3" borderId="0" xfId="4" applyFill="1" applyAlignment="1">
      <alignment vertical="center"/>
    </xf>
    <xf numFmtId="166" fontId="13" fillId="3" borderId="0" xfId="4" applyNumberFormat="1" applyFont="1" applyFill="1" applyAlignment="1">
      <alignment horizontal="center" vertical="center"/>
    </xf>
    <xf numFmtId="39" fontId="14" fillId="3" borderId="0" xfId="4" applyNumberFormat="1" applyFont="1" applyFill="1" applyBorder="1" applyAlignment="1">
      <alignment horizontal="left" vertical="center"/>
    </xf>
    <xf numFmtId="0" fontId="15" fillId="3" borderId="0" xfId="4" applyFont="1" applyFill="1" applyBorder="1" applyAlignment="1">
      <alignment vertical="center" readingOrder="1"/>
    </xf>
    <xf numFmtId="0" fontId="4" fillId="3" borderId="0" xfId="4" applyFont="1" applyFill="1" applyAlignment="1">
      <alignment vertical="top" readingOrder="1"/>
    </xf>
    <xf numFmtId="39" fontId="16" fillId="3" borderId="0" xfId="4" applyNumberFormat="1" applyFont="1" applyFill="1" applyAlignment="1">
      <alignment horizontal="left" vertical="center"/>
    </xf>
    <xf numFmtId="0" fontId="17" fillId="3" borderId="0" xfId="4" applyFont="1" applyFill="1" applyAlignment="1">
      <alignment horizontal="left" vertical="center"/>
    </xf>
    <xf numFmtId="0" fontId="18" fillId="3" borderId="0" xfId="4" applyFont="1" applyFill="1" applyAlignment="1">
      <alignment horizontal="left" vertical="center"/>
    </xf>
    <xf numFmtId="0" fontId="19" fillId="3" borderId="0" xfId="4" applyFont="1" applyFill="1" applyAlignment="1">
      <alignment horizontal="center" vertical="center"/>
    </xf>
    <xf numFmtId="0" fontId="19" fillId="3" borderId="0" xfId="4" applyFont="1" applyFill="1" applyAlignment="1">
      <alignment vertical="center"/>
    </xf>
    <xf numFmtId="0" fontId="14" fillId="3" borderId="0" xfId="4" applyFont="1" applyFill="1"/>
    <xf numFmtId="4" fontId="13" fillId="3" borderId="0" xfId="4" applyNumberFormat="1" applyFont="1" applyFill="1" applyAlignment="1">
      <alignment horizontal="right" vertical="center"/>
    </xf>
    <xf numFmtId="4" fontId="4" fillId="3" borderId="0" xfId="4" applyNumberFormat="1" applyFont="1" applyFill="1" applyAlignment="1">
      <alignment horizontal="right" vertical="top"/>
    </xf>
    <xf numFmtId="4" fontId="19" fillId="3" borderId="0" xfId="4" applyNumberFormat="1" applyFont="1" applyFill="1" applyAlignment="1">
      <alignment horizontal="right" vertical="center"/>
    </xf>
    <xf numFmtId="164" fontId="6" fillId="3" borderId="0" xfId="1" applyFont="1" applyFill="1" applyAlignment="1"/>
    <xf numFmtId="164" fontId="11" fillId="3" borderId="0" xfId="0" applyNumberFormat="1" applyFont="1" applyFill="1" applyBorder="1" applyAlignment="1">
      <alignment vertical="top"/>
    </xf>
    <xf numFmtId="0" fontId="11" fillId="3" borderId="0" xfId="0" applyFont="1" applyFill="1" applyAlignment="1">
      <alignment horizontal="center" vertical="center"/>
    </xf>
    <xf numFmtId="43" fontId="11" fillId="3" borderId="22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center" wrapText="1" readingOrder="1"/>
    </xf>
    <xf numFmtId="0" fontId="22" fillId="0" borderId="0" xfId="0" applyFont="1" applyFill="1" applyAlignment="1">
      <alignment vertical="center"/>
    </xf>
    <xf numFmtId="164" fontId="22" fillId="0" borderId="0" xfId="1" applyFont="1" applyFill="1" applyBorder="1" applyAlignment="1">
      <alignment horizontal="right" vertical="center"/>
    </xf>
    <xf numFmtId="0" fontId="23" fillId="0" borderId="0" xfId="0" applyFont="1" applyFill="1" applyAlignment="1"/>
    <xf numFmtId="0" fontId="23" fillId="0" borderId="0" xfId="0" applyFont="1" applyFill="1" applyAlignment="1">
      <alignment vertical="center"/>
    </xf>
    <xf numFmtId="164" fontId="23" fillId="0" borderId="0" xfId="1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horizontal="left" vertical="center"/>
    </xf>
    <xf numFmtId="4" fontId="23" fillId="0" borderId="38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vertical="center"/>
    </xf>
    <xf numFmtId="43" fontId="11" fillId="3" borderId="35" xfId="0" applyNumberFormat="1" applyFont="1" applyFill="1" applyBorder="1" applyAlignment="1">
      <alignment horizontal="right" vertical="center"/>
    </xf>
    <xf numFmtId="43" fontId="11" fillId="3" borderId="36" xfId="0" applyNumberFormat="1" applyFont="1" applyFill="1" applyBorder="1" applyAlignment="1">
      <alignment horizontal="right" vertical="center"/>
    </xf>
    <xf numFmtId="4" fontId="3" fillId="4" borderId="40" xfId="0" applyNumberFormat="1" applyFont="1" applyFill="1" applyBorder="1" applyAlignment="1">
      <alignment horizontal="right" vertical="center"/>
    </xf>
    <xf numFmtId="4" fontId="3" fillId="4" borderId="39" xfId="0" applyNumberFormat="1" applyFont="1" applyFill="1" applyBorder="1" applyAlignment="1">
      <alignment horizontal="right" vertical="center"/>
    </xf>
    <xf numFmtId="165" fontId="11" fillId="3" borderId="0" xfId="6" applyFont="1" applyFill="1" applyBorder="1" applyAlignment="1">
      <alignment vertical="center" wrapText="1"/>
    </xf>
    <xf numFmtId="165" fontId="11" fillId="3" borderId="6" xfId="6" applyFont="1" applyFill="1" applyBorder="1" applyAlignment="1">
      <alignment vertical="center"/>
    </xf>
    <xf numFmtId="0" fontId="9" fillId="5" borderId="55" xfId="5" applyFont="1" applyFill="1" applyBorder="1" applyAlignment="1">
      <alignment horizontal="left" vertical="center"/>
    </xf>
    <xf numFmtId="0" fontId="9" fillId="5" borderId="56" xfId="5" applyFont="1" applyFill="1" applyBorder="1" applyAlignment="1">
      <alignment horizontal="left" vertical="center"/>
    </xf>
    <xf numFmtId="0" fontId="9" fillId="5" borderId="57" xfId="5" applyFont="1" applyFill="1" applyBorder="1" applyAlignment="1">
      <alignment vertical="center"/>
    </xf>
    <xf numFmtId="4" fontId="9" fillId="5" borderId="58" xfId="5" applyNumberFormat="1" applyFont="1" applyFill="1" applyBorder="1" applyAlignment="1">
      <alignment horizontal="right" vertical="center"/>
    </xf>
    <xf numFmtId="0" fontId="9" fillId="5" borderId="24" xfId="5" applyFont="1" applyFill="1" applyBorder="1" applyAlignment="1">
      <alignment horizontal="left" vertical="center"/>
    </xf>
    <xf numFmtId="0" fontId="9" fillId="5" borderId="59" xfId="5" applyFont="1" applyFill="1" applyBorder="1" applyAlignment="1">
      <alignment horizontal="left" vertical="center"/>
    </xf>
    <xf numFmtId="10" fontId="11" fillId="5" borderId="52" xfId="5" applyNumberFormat="1" applyFont="1" applyFill="1" applyBorder="1" applyAlignment="1">
      <alignment vertical="center"/>
    </xf>
    <xf numFmtId="4" fontId="11" fillId="5" borderId="23" xfId="5" applyNumberFormat="1" applyFont="1" applyFill="1" applyBorder="1" applyAlignment="1">
      <alignment horizontal="right" vertical="center"/>
    </xf>
    <xf numFmtId="0" fontId="9" fillId="5" borderId="60" xfId="5" applyFont="1" applyFill="1" applyBorder="1" applyAlignment="1">
      <alignment horizontal="left" vertical="center"/>
    </xf>
    <xf numFmtId="0" fontId="9" fillId="5" borderId="61" xfId="5" applyFont="1" applyFill="1" applyBorder="1" applyAlignment="1">
      <alignment horizontal="left" vertical="center"/>
    </xf>
    <xf numFmtId="10" fontId="9" fillId="5" borderId="62" xfId="5" applyNumberFormat="1" applyFont="1" applyFill="1" applyBorder="1" applyAlignment="1">
      <alignment vertical="center"/>
    </xf>
    <xf numFmtId="4" fontId="9" fillId="5" borderId="63" xfId="5" applyNumberFormat="1" applyFont="1" applyFill="1" applyBorder="1" applyAlignment="1">
      <alignment horizontal="right" vertical="center"/>
    </xf>
    <xf numFmtId="0" fontId="20" fillId="5" borderId="14" xfId="5" applyFont="1" applyFill="1" applyBorder="1" applyAlignment="1">
      <alignment vertical="center"/>
    </xf>
    <xf numFmtId="0" fontId="20" fillId="5" borderId="33" xfId="5" applyFont="1" applyFill="1" applyBorder="1" applyAlignment="1">
      <alignment vertical="center"/>
    </xf>
    <xf numFmtId="0" fontId="20" fillId="5" borderId="43" xfId="5" applyFont="1" applyFill="1" applyBorder="1" applyAlignment="1">
      <alignment vertical="center"/>
    </xf>
    <xf numFmtId="0" fontId="20" fillId="5" borderId="19" xfId="5" applyFont="1" applyFill="1" applyBorder="1" applyAlignment="1">
      <alignment vertical="center"/>
    </xf>
    <xf numFmtId="0" fontId="20" fillId="5" borderId="34" xfId="5" applyFont="1" applyFill="1" applyBorder="1" applyAlignment="1">
      <alignment vertical="center"/>
    </xf>
    <xf numFmtId="0" fontId="20" fillId="5" borderId="18" xfId="5" applyFont="1" applyFill="1" applyBorder="1" applyAlignment="1">
      <alignment vertical="center"/>
    </xf>
    <xf numFmtId="0" fontId="20" fillId="5" borderId="44" xfId="5" applyFont="1" applyFill="1" applyBorder="1" applyAlignment="1">
      <alignment vertical="center"/>
    </xf>
    <xf numFmtId="0" fontId="20" fillId="3" borderId="17" xfId="5" applyFont="1" applyFill="1" applyBorder="1" applyAlignment="1">
      <alignment vertical="center"/>
    </xf>
    <xf numFmtId="4" fontId="11" fillId="3" borderId="20" xfId="0" applyNumberFormat="1" applyFont="1" applyFill="1" applyBorder="1" applyAlignment="1">
      <alignment horizontal="right" vertical="center"/>
    </xf>
    <xf numFmtId="4" fontId="11" fillId="3" borderId="21" xfId="0" applyNumberFormat="1" applyFont="1" applyFill="1" applyBorder="1" applyAlignment="1">
      <alignment horizontal="right" vertical="center"/>
    </xf>
    <xf numFmtId="4" fontId="11" fillId="3" borderId="26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/>
    </xf>
    <xf numFmtId="4" fontId="11" fillId="3" borderId="23" xfId="0" applyNumberFormat="1" applyFont="1" applyFill="1" applyBorder="1" applyAlignment="1">
      <alignment horizontal="right" vertical="center"/>
    </xf>
    <xf numFmtId="4" fontId="11" fillId="3" borderId="25" xfId="0" applyNumberFormat="1" applyFont="1" applyFill="1" applyBorder="1" applyAlignment="1">
      <alignment horizontal="right" vertical="center"/>
    </xf>
    <xf numFmtId="10" fontId="11" fillId="3" borderId="22" xfId="2" applyNumberFormat="1" applyFont="1" applyFill="1" applyBorder="1" applyAlignment="1">
      <alignment horizontal="right" vertical="center"/>
    </xf>
    <xf numFmtId="10" fontId="11" fillId="3" borderId="23" xfId="2" applyNumberFormat="1" applyFont="1" applyFill="1" applyBorder="1" applyAlignment="1">
      <alignment horizontal="right" vertical="center"/>
    </xf>
    <xf numFmtId="10" fontId="11" fillId="3" borderId="25" xfId="2" applyNumberFormat="1" applyFont="1" applyFill="1" applyBorder="1" applyAlignment="1">
      <alignment horizontal="right" vertical="center"/>
    </xf>
    <xf numFmtId="10" fontId="11" fillId="3" borderId="35" xfId="2" applyNumberFormat="1" applyFont="1" applyFill="1" applyBorder="1" applyAlignment="1">
      <alignment horizontal="right" vertical="center"/>
    </xf>
    <xf numFmtId="10" fontId="11" fillId="3" borderId="36" xfId="2" applyNumberFormat="1" applyFont="1" applyFill="1" applyBorder="1" applyAlignment="1">
      <alignment horizontal="right" vertical="center"/>
    </xf>
    <xf numFmtId="10" fontId="11" fillId="3" borderId="38" xfId="2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0" fillId="8" borderId="33" xfId="15" applyFont="1" applyFill="1" applyBorder="1" applyAlignment="1">
      <alignment vertical="center" wrapText="1"/>
    </xf>
    <xf numFmtId="0" fontId="32" fillId="0" borderId="0" xfId="16" applyFont="1">
      <alignment vertical="center"/>
    </xf>
    <xf numFmtId="0" fontId="30" fillId="8" borderId="6" xfId="15" applyFont="1" applyFill="1" applyBorder="1" applyAlignment="1">
      <alignment vertical="center" wrapText="1"/>
    </xf>
    <xf numFmtId="0" fontId="30" fillId="8" borderId="0" xfId="15" applyFont="1" applyFill="1" applyBorder="1" applyAlignment="1">
      <alignment vertical="center" wrapText="1"/>
    </xf>
    <xf numFmtId="0" fontId="30" fillId="8" borderId="34" xfId="15" applyFont="1" applyFill="1" applyBorder="1" applyAlignment="1">
      <alignment vertical="center" wrapText="1"/>
    </xf>
    <xf numFmtId="0" fontId="31" fillId="10" borderId="0" xfId="15" applyFont="1" applyFill="1" applyBorder="1" applyAlignment="1">
      <alignment horizontal="center" vertical="center" wrapText="1"/>
    </xf>
    <xf numFmtId="0" fontId="31" fillId="10" borderId="0" xfId="15" applyFont="1" applyFill="1" applyBorder="1" applyAlignment="1">
      <alignment horizontal="center" vertical="center"/>
    </xf>
    <xf numFmtId="43" fontId="34" fillId="3" borderId="0" xfId="17" applyFont="1" applyFill="1" applyBorder="1" applyAlignment="1">
      <alignment vertical="center"/>
    </xf>
    <xf numFmtId="43" fontId="36" fillId="3" borderId="0" xfId="17" applyFont="1" applyFill="1" applyBorder="1" applyAlignment="1">
      <alignment vertical="center"/>
    </xf>
    <xf numFmtId="43" fontId="37" fillId="3" borderId="0" xfId="17" applyFont="1" applyFill="1" applyBorder="1" applyAlignment="1">
      <alignment vertical="center"/>
    </xf>
    <xf numFmtId="39" fontId="28" fillId="3" borderId="0" xfId="18" applyNumberFormat="1" applyFont="1" applyFill="1" applyAlignment="1">
      <alignment horizontal="left" vertical="center"/>
    </xf>
    <xf numFmtId="0" fontId="12" fillId="0" borderId="0" xfId="18" applyFont="1" applyAlignment="1">
      <alignment vertical="center"/>
    </xf>
    <xf numFmtId="0" fontId="26" fillId="3" borderId="0" xfId="18" applyFont="1" applyFill="1" applyAlignment="1">
      <alignment horizontal="left" vertical="center"/>
    </xf>
    <xf numFmtId="39" fontId="28" fillId="3" borderId="0" xfId="19" applyNumberFormat="1" applyFont="1" applyFill="1" applyAlignment="1">
      <alignment horizontal="left" vertical="center"/>
    </xf>
    <xf numFmtId="0" fontId="39" fillId="3" borderId="0" xfId="19" applyFont="1" applyFill="1" applyAlignment="1">
      <alignment horizontal="left" vertical="center"/>
    </xf>
    <xf numFmtId="0" fontId="40" fillId="0" borderId="0" xfId="19" applyFont="1"/>
    <xf numFmtId="0" fontId="11" fillId="5" borderId="0" xfId="18" applyFont="1" applyFill="1" applyAlignment="1">
      <alignment horizontal="left" vertical="center"/>
    </xf>
    <xf numFmtId="0" fontId="11" fillId="5" borderId="0" xfId="18" applyFont="1" applyFill="1" applyAlignment="1">
      <alignment vertical="center"/>
    </xf>
    <xf numFmtId="0" fontId="11" fillId="0" borderId="0" xfId="18" applyFont="1" applyAlignment="1">
      <alignment vertical="center"/>
    </xf>
    <xf numFmtId="0" fontId="42" fillId="0" borderId="0" xfId="18" applyFont="1" applyAlignment="1">
      <alignment horizontal="center"/>
    </xf>
    <xf numFmtId="0" fontId="42" fillId="0" borderId="0" xfId="18" applyFont="1" applyAlignment="1">
      <alignment horizontal="center" vertical="center"/>
    </xf>
    <xf numFmtId="0" fontId="18" fillId="0" borderId="71" xfId="18" applyFont="1" applyBorder="1" applyAlignment="1">
      <alignment horizontal="center" vertical="center"/>
    </xf>
    <xf numFmtId="43" fontId="18" fillId="0" borderId="67" xfId="17" applyFont="1" applyBorder="1" applyAlignment="1">
      <alignment vertical="center"/>
    </xf>
    <xf numFmtId="0" fontId="26" fillId="0" borderId="0" xfId="18" applyFont="1" applyFill="1" applyBorder="1" applyAlignment="1">
      <alignment horizontal="left" vertical="center"/>
    </xf>
    <xf numFmtId="0" fontId="43" fillId="0" borderId="72" xfId="18" applyFont="1" applyBorder="1" applyAlignment="1">
      <alignment horizontal="center" vertical="center"/>
    </xf>
    <xf numFmtId="43" fontId="43" fillId="0" borderId="73" xfId="17" applyFont="1" applyBorder="1" applyAlignment="1">
      <alignment vertical="center"/>
    </xf>
    <xf numFmtId="0" fontId="27" fillId="0" borderId="0" xfId="18" applyFont="1" applyFill="1" applyBorder="1" applyAlignment="1">
      <alignment horizontal="left" vertical="center"/>
    </xf>
    <xf numFmtId="0" fontId="43" fillId="0" borderId="78" xfId="18" applyFont="1" applyBorder="1" applyAlignment="1">
      <alignment horizontal="center" vertical="center"/>
    </xf>
    <xf numFmtId="43" fontId="43" fillId="0" borderId="22" xfId="17" applyFont="1" applyBorder="1" applyAlignment="1">
      <alignment vertical="center"/>
    </xf>
    <xf numFmtId="0" fontId="10" fillId="0" borderId="0" xfId="18" applyFont="1" applyFill="1" applyBorder="1" applyAlignment="1">
      <alignment horizontal="left" vertical="top"/>
    </xf>
    <xf numFmtId="0" fontId="28" fillId="0" borderId="0" xfId="18" applyFont="1" applyFill="1" applyBorder="1" applyAlignment="1">
      <alignment horizontal="left" vertical="top"/>
    </xf>
    <xf numFmtId="43" fontId="28" fillId="0" borderId="0" xfId="17" applyFont="1" applyFill="1" applyBorder="1" applyAlignment="1">
      <alignment horizontal="left" vertical="top"/>
    </xf>
    <xf numFmtId="43" fontId="10" fillId="0" borderId="0" xfId="17" applyFont="1" applyFill="1" applyBorder="1" applyAlignment="1">
      <alignment horizontal="center" vertical="top"/>
    </xf>
    <xf numFmtId="10" fontId="44" fillId="0" borderId="0" xfId="21" applyNumberFormat="1" applyFont="1" applyFill="1" applyBorder="1" applyAlignment="1">
      <alignment horizontal="right" vertical="top"/>
    </xf>
    <xf numFmtId="10" fontId="10" fillId="0" borderId="0" xfId="21" applyNumberFormat="1" applyFont="1" applyFill="1" applyBorder="1" applyAlignment="1">
      <alignment horizontal="right" vertical="top"/>
    </xf>
    <xf numFmtId="43" fontId="45" fillId="0" borderId="0" xfId="17" applyFont="1" applyFill="1" applyBorder="1" applyAlignment="1">
      <alignment horizontal="left" vertical="top"/>
    </xf>
    <xf numFmtId="43" fontId="10" fillId="0" borderId="0" xfId="17" applyFont="1" applyFill="1" applyBorder="1" applyAlignment="1">
      <alignment horizontal="left" vertical="top"/>
    </xf>
    <xf numFmtId="0" fontId="16" fillId="0" borderId="0" xfId="18" applyFont="1" applyFill="1" applyBorder="1" applyAlignment="1">
      <alignment horizontal="left" vertical="top"/>
    </xf>
    <xf numFmtId="43" fontId="16" fillId="0" borderId="0" xfId="17" applyFont="1" applyFill="1" applyBorder="1" applyAlignment="1">
      <alignment horizontal="center" vertical="top"/>
    </xf>
    <xf numFmtId="10" fontId="21" fillId="0" borderId="0" xfId="21" applyNumberFormat="1" applyFont="1" applyFill="1" applyBorder="1" applyAlignment="1">
      <alignment horizontal="right" vertical="top"/>
    </xf>
    <xf numFmtId="10" fontId="16" fillId="0" borderId="0" xfId="21" applyNumberFormat="1" applyFont="1" applyFill="1" applyBorder="1" applyAlignment="1">
      <alignment horizontal="right" vertical="top"/>
    </xf>
    <xf numFmtId="0" fontId="11" fillId="0" borderId="0" xfId="18" applyFont="1" applyFill="1" applyBorder="1" applyAlignment="1">
      <alignment horizontal="left" vertical="top"/>
    </xf>
    <xf numFmtId="43" fontId="16" fillId="0" borderId="0" xfId="17" applyFont="1" applyFill="1" applyBorder="1" applyAlignment="1">
      <alignment horizontal="left" vertical="top"/>
    </xf>
    <xf numFmtId="43" fontId="11" fillId="0" borderId="0" xfId="17" applyFont="1" applyFill="1" applyBorder="1" applyAlignment="1">
      <alignment horizontal="left" vertical="top"/>
    </xf>
    <xf numFmtId="43" fontId="21" fillId="0" borderId="0" xfId="17" applyFont="1" applyFill="1" applyBorder="1" applyAlignment="1">
      <alignment horizontal="right" vertical="top"/>
    </xf>
    <xf numFmtId="43" fontId="16" fillId="0" borderId="0" xfId="17" applyFont="1" applyFill="1" applyBorder="1" applyAlignment="1">
      <alignment horizontal="right" vertical="top"/>
    </xf>
    <xf numFmtId="43" fontId="11" fillId="0" borderId="0" xfId="17" applyFont="1" applyFill="1" applyBorder="1" applyAlignment="1">
      <alignment horizontal="center" vertical="top"/>
    </xf>
    <xf numFmtId="43" fontId="9" fillId="0" borderId="0" xfId="17" applyFont="1" applyFill="1" applyBorder="1" applyAlignment="1">
      <alignment horizontal="right" vertical="top"/>
    </xf>
    <xf numFmtId="43" fontId="11" fillId="0" borderId="0" xfId="17" applyFont="1" applyFill="1" applyBorder="1" applyAlignment="1">
      <alignment horizontal="right" vertical="top"/>
    </xf>
    <xf numFmtId="0" fontId="11" fillId="0" borderId="0" xfId="18" applyFont="1" applyFill="1" applyBorder="1" applyAlignment="1">
      <alignment horizontal="center" vertical="top"/>
    </xf>
    <xf numFmtId="0" fontId="11" fillId="3" borderId="8" xfId="6" quotePrefix="1" applyNumberFormat="1" applyFont="1" applyFill="1" applyBorder="1" applyAlignment="1">
      <alignment horizontal="center" vertical="center"/>
    </xf>
    <xf numFmtId="0" fontId="18" fillId="0" borderId="82" xfId="18" applyFont="1" applyBorder="1" applyAlignment="1">
      <alignment horizontal="left" vertical="center" indent="1"/>
    </xf>
    <xf numFmtId="43" fontId="18" fillId="0" borderId="82" xfId="17" applyFont="1" applyBorder="1" applyAlignment="1">
      <alignment vertical="center"/>
    </xf>
    <xf numFmtId="0" fontId="26" fillId="0" borderId="84" xfId="18" applyFont="1" applyFill="1" applyBorder="1" applyAlignment="1">
      <alignment horizontal="left" vertical="center" indent="1"/>
    </xf>
    <xf numFmtId="43" fontId="26" fillId="0" borderId="84" xfId="17" applyFont="1" applyFill="1" applyBorder="1" applyAlignment="1">
      <alignment horizontal="left" vertical="center"/>
    </xf>
    <xf numFmtId="10" fontId="27" fillId="0" borderId="0" xfId="21" applyNumberFormat="1" applyFont="1" applyFill="1" applyBorder="1" applyAlignment="1">
      <alignment horizontal="right" vertical="center"/>
    </xf>
    <xf numFmtId="0" fontId="27" fillId="0" borderId="0" xfId="18" applyFont="1" applyFill="1" applyBorder="1" applyAlignment="1">
      <alignment horizontal="left" vertical="top"/>
    </xf>
    <xf numFmtId="10" fontId="27" fillId="0" borderId="0" xfId="21" applyNumberFormat="1" applyFont="1" applyFill="1" applyBorder="1" applyAlignment="1">
      <alignment horizontal="right" vertical="top"/>
    </xf>
    <xf numFmtId="0" fontId="18" fillId="0" borderId="71" xfId="18" applyFont="1" applyBorder="1" applyAlignment="1">
      <alignment horizontal="left" vertical="center" indent="1"/>
    </xf>
    <xf numFmtId="43" fontId="18" fillId="0" borderId="71" xfId="17" applyFont="1" applyBorder="1" applyAlignment="1">
      <alignment vertical="center"/>
    </xf>
    <xf numFmtId="0" fontId="9" fillId="8" borderId="27" xfId="15" applyFont="1" applyFill="1" applyBorder="1" applyAlignment="1">
      <alignment vertical="center" wrapText="1"/>
    </xf>
    <xf numFmtId="0" fontId="9" fillId="8" borderId="15" xfId="15" applyFont="1" applyFill="1" applyBorder="1" applyAlignment="1">
      <alignment vertical="center" wrapText="1"/>
    </xf>
    <xf numFmtId="0" fontId="9" fillId="8" borderId="29" xfId="15" applyFont="1" applyFill="1" applyBorder="1" applyAlignment="1">
      <alignment vertical="center" wrapText="1"/>
    </xf>
    <xf numFmtId="0" fontId="9" fillId="8" borderId="0" xfId="15" applyFont="1" applyFill="1" applyBorder="1" applyAlignment="1">
      <alignment vertical="center" wrapText="1"/>
    </xf>
    <xf numFmtId="0" fontId="9" fillId="8" borderId="41" xfId="15" applyFont="1" applyFill="1" applyBorder="1" applyAlignment="1">
      <alignment vertical="center" wrapText="1"/>
    </xf>
    <xf numFmtId="0" fontId="9" fillId="8" borderId="42" xfId="15" applyFont="1" applyFill="1" applyBorder="1" applyAlignment="1">
      <alignment vertical="center" wrapText="1"/>
    </xf>
    <xf numFmtId="39" fontId="11" fillId="3" borderId="0" xfId="18" applyNumberFormat="1" applyFont="1" applyFill="1" applyAlignment="1">
      <alignment horizontal="left" vertical="top"/>
    </xf>
    <xf numFmtId="39" fontId="11" fillId="3" borderId="0" xfId="19" applyNumberFormat="1" applyFont="1" applyFill="1" applyAlignment="1">
      <alignment horizontal="left" vertical="center"/>
    </xf>
    <xf numFmtId="0" fontId="7" fillId="3" borderId="0" xfId="19" applyFont="1" applyFill="1" applyAlignment="1">
      <alignment horizontal="left" vertical="center"/>
    </xf>
    <xf numFmtId="0" fontId="7" fillId="3" borderId="0" xfId="19" applyFont="1" applyFill="1" applyBorder="1" applyAlignment="1">
      <alignment horizontal="left" vertical="center"/>
    </xf>
    <xf numFmtId="4" fontId="9" fillId="3" borderId="0" xfId="19" applyNumberFormat="1" applyFont="1" applyFill="1" applyAlignment="1">
      <alignment horizontal="center" vertical="center"/>
    </xf>
    <xf numFmtId="14" fontId="9" fillId="3" borderId="0" xfId="20" applyNumberFormat="1" applyFont="1" applyFill="1" applyAlignment="1">
      <alignment horizontal="center" vertical="center"/>
    </xf>
    <xf numFmtId="2" fontId="9" fillId="3" borderId="0" xfId="20" applyNumberFormat="1" applyFont="1" applyFill="1" applyAlignment="1">
      <alignment horizontal="center" vertical="center"/>
    </xf>
    <xf numFmtId="2" fontId="9" fillId="3" borderId="0" xfId="19" applyNumberFormat="1" applyFont="1" applyFill="1" applyAlignment="1">
      <alignment horizontal="center" vertical="center"/>
    </xf>
    <xf numFmtId="0" fontId="3" fillId="0" borderId="76" xfId="18" applyFont="1" applyBorder="1" applyAlignment="1">
      <alignment horizontal="center" vertical="center"/>
    </xf>
    <xf numFmtId="43" fontId="2" fillId="0" borderId="10" xfId="17" applyFont="1" applyBorder="1" applyAlignment="1">
      <alignment horizontal="center" vertical="center"/>
    </xf>
    <xf numFmtId="43" fontId="2" fillId="0" borderId="65" xfId="17" applyFont="1" applyBorder="1" applyAlignment="1">
      <alignment horizontal="left" vertical="center"/>
    </xf>
    <xf numFmtId="43" fontId="2" fillId="0" borderId="83" xfId="17" applyFont="1" applyBorder="1" applyAlignment="1">
      <alignment vertical="center"/>
    </xf>
    <xf numFmtId="43" fontId="2" fillId="0" borderId="66" xfId="17" applyFont="1" applyBorder="1" applyAlignment="1">
      <alignment vertical="center"/>
    </xf>
    <xf numFmtId="43" fontId="8" fillId="2" borderId="10" xfId="17" applyFont="1" applyFill="1" applyBorder="1" applyAlignment="1">
      <alignment horizontal="center" vertical="center" wrapText="1"/>
    </xf>
    <xf numFmtId="43" fontId="8" fillId="2" borderId="65" xfId="17" applyFont="1" applyFill="1" applyBorder="1" applyAlignment="1">
      <alignment vertical="center" wrapText="1"/>
    </xf>
    <xf numFmtId="43" fontId="7" fillId="2" borderId="89" xfId="17" applyFont="1" applyFill="1" applyBorder="1" applyAlignment="1">
      <alignment vertical="center" wrapText="1"/>
    </xf>
    <xf numFmtId="10" fontId="9" fillId="0" borderId="0" xfId="21" applyNumberFormat="1" applyFont="1" applyFill="1" applyBorder="1" applyAlignment="1">
      <alignment horizontal="right" vertical="top"/>
    </xf>
    <xf numFmtId="0" fontId="9" fillId="3" borderId="0" xfId="18" applyFont="1" applyFill="1" applyAlignment="1">
      <alignment vertical="top" wrapText="1"/>
    </xf>
    <xf numFmtId="4" fontId="11" fillId="3" borderId="52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0" fontId="9" fillId="7" borderId="53" xfId="0" applyFont="1" applyFill="1" applyBorder="1" applyAlignment="1">
      <alignment vertical="center"/>
    </xf>
    <xf numFmtId="0" fontId="9" fillId="7" borderId="54" xfId="0" applyFont="1" applyFill="1" applyBorder="1" applyAlignment="1">
      <alignment vertical="center"/>
    </xf>
    <xf numFmtId="0" fontId="50" fillId="2" borderId="22" xfId="0" applyFont="1" applyFill="1" applyBorder="1" applyAlignment="1">
      <alignment vertical="center"/>
    </xf>
    <xf numFmtId="0" fontId="50" fillId="2" borderId="23" xfId="0" applyFont="1" applyFill="1" applyBorder="1" applyAlignment="1">
      <alignment vertical="center"/>
    </xf>
    <xf numFmtId="0" fontId="50" fillId="2" borderId="25" xfId="0" applyFont="1" applyFill="1" applyBorder="1" applyAlignment="1">
      <alignment vertical="center"/>
    </xf>
    <xf numFmtId="0" fontId="51" fillId="2" borderId="22" xfId="0" applyFont="1" applyFill="1" applyBorder="1" applyAlignment="1">
      <alignment vertical="center"/>
    </xf>
    <xf numFmtId="0" fontId="51" fillId="2" borderId="23" xfId="0" applyFont="1" applyFill="1" applyBorder="1" applyAlignment="1">
      <alignment vertical="center"/>
    </xf>
    <xf numFmtId="0" fontId="51" fillId="2" borderId="25" xfId="0" applyFont="1" applyFill="1" applyBorder="1" applyAlignment="1">
      <alignment vertical="center"/>
    </xf>
    <xf numFmtId="0" fontId="52" fillId="2" borderId="22" xfId="0" applyFont="1" applyFill="1" applyBorder="1" applyAlignment="1">
      <alignment vertical="center"/>
    </xf>
    <xf numFmtId="0" fontId="52" fillId="2" borderId="23" xfId="0" applyFont="1" applyFill="1" applyBorder="1" applyAlignment="1">
      <alignment vertical="center"/>
    </xf>
    <xf numFmtId="0" fontId="52" fillId="2" borderId="25" xfId="0" applyFont="1" applyFill="1" applyBorder="1" applyAlignment="1">
      <alignment vertical="center"/>
    </xf>
    <xf numFmtId="0" fontId="53" fillId="2" borderId="22" xfId="0" applyFont="1" applyFill="1" applyBorder="1" applyAlignment="1">
      <alignment vertical="center"/>
    </xf>
    <xf numFmtId="0" fontId="53" fillId="2" borderId="23" xfId="0" applyFont="1" applyFill="1" applyBorder="1" applyAlignment="1">
      <alignment vertical="center"/>
    </xf>
    <xf numFmtId="0" fontId="53" fillId="2" borderId="25" xfId="0" applyFont="1" applyFill="1" applyBorder="1" applyAlignment="1">
      <alignment vertical="center"/>
    </xf>
    <xf numFmtId="0" fontId="49" fillId="2" borderId="22" xfId="0" applyFont="1" applyFill="1" applyBorder="1" applyAlignment="1">
      <alignment vertical="center"/>
    </xf>
    <xf numFmtId="0" fontId="49" fillId="2" borderId="23" xfId="0" applyFont="1" applyFill="1" applyBorder="1" applyAlignment="1">
      <alignment vertical="center"/>
    </xf>
    <xf numFmtId="0" fontId="49" fillId="2" borderId="35" xfId="0" applyFont="1" applyFill="1" applyBorder="1" applyAlignment="1">
      <alignment vertical="center"/>
    </xf>
    <xf numFmtId="0" fontId="49" fillId="2" borderId="36" xfId="0" applyFont="1" applyFill="1" applyBorder="1" applyAlignment="1">
      <alignment vertical="center"/>
    </xf>
    <xf numFmtId="0" fontId="49" fillId="2" borderId="38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164" fontId="55" fillId="0" borderId="0" xfId="1" applyFont="1" applyFill="1" applyBorder="1" applyAlignment="1">
      <alignment horizontal="right" vertical="center"/>
    </xf>
    <xf numFmtId="0" fontId="56" fillId="0" borderId="0" xfId="0" applyFont="1" applyFill="1" applyAlignment="1"/>
    <xf numFmtId="0" fontId="49" fillId="2" borderId="95" xfId="0" applyFont="1" applyFill="1" applyBorder="1" applyAlignment="1">
      <alignment vertical="center"/>
    </xf>
    <xf numFmtId="0" fontId="50" fillId="2" borderId="24" xfId="0" applyFont="1" applyFill="1" applyBorder="1" applyAlignment="1">
      <alignment vertical="center"/>
    </xf>
    <xf numFmtId="0" fontId="51" fillId="2" borderId="24" xfId="0" applyFont="1" applyFill="1" applyBorder="1" applyAlignment="1">
      <alignment vertical="center"/>
    </xf>
    <xf numFmtId="0" fontId="52" fillId="2" borderId="24" xfId="0" applyFont="1" applyFill="1" applyBorder="1" applyAlignment="1">
      <alignment vertical="center"/>
    </xf>
    <xf numFmtId="0" fontId="53" fillId="2" borderId="24" xfId="0" applyFont="1" applyFill="1" applyBorder="1" applyAlignment="1">
      <alignment vertical="center"/>
    </xf>
    <xf numFmtId="0" fontId="49" fillId="2" borderId="24" xfId="0" applyFont="1" applyFill="1" applyBorder="1" applyAlignment="1">
      <alignment vertical="center"/>
    </xf>
    <xf numFmtId="0" fontId="23" fillId="0" borderId="96" xfId="0" applyFont="1" applyFill="1" applyBorder="1" applyAlignment="1">
      <alignment vertical="center"/>
    </xf>
    <xf numFmtId="0" fontId="23" fillId="0" borderId="97" xfId="0" applyFont="1" applyFill="1" applyBorder="1" applyAlignment="1">
      <alignment horizontal="left" vertical="center"/>
    </xf>
    <xf numFmtId="164" fontId="22" fillId="0" borderId="97" xfId="1" applyFont="1" applyFill="1" applyBorder="1" applyAlignment="1">
      <alignment horizontal="right" vertical="center"/>
    </xf>
    <xf numFmtId="0" fontId="49" fillId="2" borderId="22" xfId="0" quotePrefix="1" applyFont="1" applyFill="1" applyBorder="1" applyAlignment="1">
      <alignment horizontal="left" vertical="center" wrapText="1"/>
    </xf>
    <xf numFmtId="164" fontId="49" fillId="2" borderId="26" xfId="1" applyFont="1" applyFill="1" applyBorder="1" applyAlignment="1">
      <alignment vertical="center"/>
    </xf>
    <xf numFmtId="164" fontId="49" fillId="2" borderId="25" xfId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49" fillId="2" borderId="21" xfId="0" applyNumberFormat="1" applyFont="1" applyFill="1" applyBorder="1" applyAlignment="1">
      <alignment vertical="center"/>
    </xf>
    <xf numFmtId="4" fontId="49" fillId="2" borderId="26" xfId="0" applyNumberFormat="1" applyFont="1" applyFill="1" applyBorder="1" applyAlignment="1">
      <alignment vertical="center"/>
    </xf>
    <xf numFmtId="4" fontId="50" fillId="2" borderId="22" xfId="0" applyNumberFormat="1" applyFont="1" applyFill="1" applyBorder="1" applyAlignment="1">
      <alignment vertical="center"/>
    </xf>
    <xf numFmtId="4" fontId="50" fillId="2" borderId="23" xfId="0" applyNumberFormat="1" applyFont="1" applyFill="1" applyBorder="1" applyAlignment="1">
      <alignment vertical="center"/>
    </xf>
    <xf numFmtId="4" fontId="50" fillId="2" borderId="25" xfId="0" applyNumberFormat="1" applyFont="1" applyFill="1" applyBorder="1" applyAlignment="1">
      <alignment vertical="center"/>
    </xf>
    <xf numFmtId="4" fontId="51" fillId="2" borderId="22" xfId="0" applyNumberFormat="1" applyFont="1" applyFill="1" applyBorder="1" applyAlignment="1">
      <alignment vertical="center"/>
    </xf>
    <xf numFmtId="4" fontId="51" fillId="2" borderId="23" xfId="0" applyNumberFormat="1" applyFont="1" applyFill="1" applyBorder="1" applyAlignment="1">
      <alignment vertical="center"/>
    </xf>
    <xf numFmtId="4" fontId="52" fillId="2" borderId="22" xfId="0" applyNumberFormat="1" applyFont="1" applyFill="1" applyBorder="1" applyAlignment="1">
      <alignment vertical="center"/>
    </xf>
    <xf numFmtId="4" fontId="52" fillId="2" borderId="23" xfId="0" applyNumberFormat="1" applyFont="1" applyFill="1" applyBorder="1" applyAlignment="1">
      <alignment vertical="center"/>
    </xf>
    <xf numFmtId="4" fontId="51" fillId="2" borderId="25" xfId="0" applyNumberFormat="1" applyFont="1" applyFill="1" applyBorder="1" applyAlignment="1">
      <alignment vertical="center"/>
    </xf>
    <xf numFmtId="4" fontId="53" fillId="2" borderId="22" xfId="0" applyNumberFormat="1" applyFont="1" applyFill="1" applyBorder="1" applyAlignment="1">
      <alignment vertical="center"/>
    </xf>
    <xf numFmtId="4" fontId="53" fillId="2" borderId="23" xfId="0" applyNumberFormat="1" applyFont="1" applyFill="1" applyBorder="1" applyAlignment="1">
      <alignment vertical="center"/>
    </xf>
    <xf numFmtId="4" fontId="52" fillId="2" borderId="25" xfId="0" applyNumberFormat="1" applyFont="1" applyFill="1" applyBorder="1" applyAlignment="1">
      <alignment vertical="center"/>
    </xf>
    <xf numFmtId="4" fontId="49" fillId="2" borderId="22" xfId="0" applyNumberFormat="1" applyFont="1" applyFill="1" applyBorder="1" applyAlignment="1">
      <alignment vertical="center"/>
    </xf>
    <xf numFmtId="4" fontId="49" fillId="2" borderId="23" xfId="0" applyNumberFormat="1" applyFont="1" applyFill="1" applyBorder="1" applyAlignment="1">
      <alignment vertical="center"/>
    </xf>
    <xf numFmtId="4" fontId="49" fillId="2" borderId="25" xfId="0" applyNumberFormat="1" applyFont="1" applyFill="1" applyBorder="1" applyAlignment="1">
      <alignment vertical="center"/>
    </xf>
    <xf numFmtId="4" fontId="53" fillId="2" borderId="25" xfId="0" applyNumberFormat="1" applyFont="1" applyFill="1" applyBorder="1" applyAlignment="1">
      <alignment vertical="center"/>
    </xf>
    <xf numFmtId="0" fontId="24" fillId="3" borderId="41" xfId="0" applyFont="1" applyFill="1" applyBorder="1" applyAlignment="1">
      <alignment horizontal="left" vertical="center"/>
    </xf>
    <xf numFmtId="0" fontId="24" fillId="4" borderId="31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57" fillId="4" borderId="16" xfId="0" applyFont="1" applyFill="1" applyBorder="1" applyAlignment="1">
      <alignment horizontal="right" vertical="center"/>
    </xf>
    <xf numFmtId="4" fontId="15" fillId="4" borderId="32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4" fontId="24" fillId="3" borderId="0" xfId="0" applyNumberFormat="1" applyFont="1" applyFill="1" applyAlignment="1">
      <alignment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vertical="center"/>
    </xf>
    <xf numFmtId="0" fontId="57" fillId="3" borderId="4" xfId="0" applyFont="1" applyFill="1" applyBorder="1" applyAlignment="1" applyProtection="1">
      <alignment horizontal="right" vertical="center"/>
      <protection locked="0"/>
    </xf>
    <xf numFmtId="0" fontId="24" fillId="3" borderId="29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vertical="center"/>
    </xf>
    <xf numFmtId="0" fontId="57" fillId="3" borderId="9" xfId="0" applyFont="1" applyFill="1" applyBorder="1" applyAlignment="1" applyProtection="1">
      <alignment horizontal="right" vertical="center"/>
      <protection locked="0"/>
    </xf>
    <xf numFmtId="0" fontId="24" fillId="3" borderId="42" xfId="0" applyFont="1" applyFill="1" applyBorder="1" applyAlignment="1">
      <alignment vertical="center"/>
    </xf>
    <xf numFmtId="0" fontId="57" fillId="3" borderId="13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Alignment="1">
      <alignment horizontal="left" vertical="top"/>
    </xf>
    <xf numFmtId="4" fontId="24" fillId="0" borderId="0" xfId="0" applyNumberFormat="1" applyFont="1" applyFill="1" applyAlignment="1">
      <alignment vertical="top"/>
    </xf>
    <xf numFmtId="0" fontId="48" fillId="0" borderId="0" xfId="0" applyFont="1" applyAlignment="1">
      <alignment horizontal="left"/>
    </xf>
    <xf numFmtId="164" fontId="48" fillId="0" borderId="0" xfId="1" applyFont="1" applyAlignment="1"/>
    <xf numFmtId="0" fontId="9" fillId="7" borderId="9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64" xfId="0" applyFont="1" applyFill="1" applyBorder="1" applyAlignment="1">
      <alignment horizontal="center" vertical="center"/>
    </xf>
    <xf numFmtId="0" fontId="49" fillId="2" borderId="93" xfId="0" applyFont="1" applyFill="1" applyBorder="1" applyAlignment="1">
      <alignment vertical="center"/>
    </xf>
    <xf numFmtId="0" fontId="50" fillId="2" borderId="52" xfId="0" applyFont="1" applyFill="1" applyBorder="1" applyAlignment="1">
      <alignment vertical="center"/>
    </xf>
    <xf numFmtId="0" fontId="51" fillId="2" borderId="52" xfId="0" applyFont="1" applyFill="1" applyBorder="1" applyAlignment="1">
      <alignment vertical="center"/>
    </xf>
    <xf numFmtId="0" fontId="52" fillId="2" borderId="52" xfId="0" applyFont="1" applyFill="1" applyBorder="1" applyAlignment="1">
      <alignment vertical="center"/>
    </xf>
    <xf numFmtId="0" fontId="53" fillId="2" borderId="52" xfId="0" applyFont="1" applyFill="1" applyBorder="1" applyAlignment="1">
      <alignment vertical="center"/>
    </xf>
    <xf numFmtId="0" fontId="49" fillId="2" borderId="52" xfId="0" applyFont="1" applyFill="1" applyBorder="1" applyAlignment="1">
      <alignment vertical="center"/>
    </xf>
    <xf numFmtId="0" fontId="23" fillId="0" borderId="94" xfId="0" applyFont="1" applyFill="1" applyBorder="1" applyAlignment="1">
      <alignment vertical="center"/>
    </xf>
    <xf numFmtId="0" fontId="9" fillId="0" borderId="18" xfId="4" applyFont="1" applyBorder="1" applyAlignment="1">
      <alignment horizontal="left"/>
    </xf>
    <xf numFmtId="0" fontId="9" fillId="5" borderId="43" xfId="5" applyNumberFormat="1" applyFont="1" applyFill="1" applyBorder="1" applyAlignment="1">
      <alignment horizontal="center" vertical="center"/>
    </xf>
    <xf numFmtId="167" fontId="9" fillId="5" borderId="44" xfId="5" applyNumberFormat="1" applyFont="1" applyFill="1" applyBorder="1" applyAlignment="1">
      <alignment horizontal="center" vertical="center"/>
    </xf>
    <xf numFmtId="4" fontId="9" fillId="5" borderId="57" xfId="5" applyNumberFormat="1" applyFont="1" applyFill="1" applyBorder="1" applyAlignment="1">
      <alignment horizontal="right" vertical="center"/>
    </xf>
    <xf numFmtId="4" fontId="9" fillId="5" borderId="62" xfId="5" applyNumberFormat="1" applyFont="1" applyFill="1" applyBorder="1" applyAlignment="1">
      <alignment horizontal="right" vertical="center"/>
    </xf>
    <xf numFmtId="10" fontId="11" fillId="6" borderId="48" xfId="3" applyNumberFormat="1" applyFont="1" applyFill="1" applyBorder="1" applyAlignment="1">
      <alignment horizontal="right" vertical="center"/>
    </xf>
    <xf numFmtId="10" fontId="11" fillId="5" borderId="44" xfId="3" applyNumberFormat="1" applyFont="1" applyFill="1" applyBorder="1" applyAlignment="1">
      <alignment horizontal="right" vertical="center"/>
    </xf>
    <xf numFmtId="0" fontId="9" fillId="5" borderId="8" xfId="5" applyNumberFormat="1" applyFont="1" applyFill="1" applyBorder="1" applyAlignment="1">
      <alignment horizontal="center" vertical="center"/>
    </xf>
    <xf numFmtId="167" fontId="9" fillId="5" borderId="8" xfId="5" applyNumberFormat="1" applyFont="1" applyFill="1" applyBorder="1" applyAlignment="1">
      <alignment horizontal="center" vertical="center"/>
    </xf>
    <xf numFmtId="4" fontId="9" fillId="5" borderId="8" xfId="5" applyNumberFormat="1" applyFont="1" applyFill="1" applyBorder="1" applyAlignment="1">
      <alignment horizontal="right" vertical="center"/>
    </xf>
    <xf numFmtId="4" fontId="11" fillId="5" borderId="8" xfId="5" applyNumberFormat="1" applyFont="1" applyFill="1" applyBorder="1" applyAlignment="1">
      <alignment horizontal="right" vertical="center"/>
    </xf>
    <xf numFmtId="10" fontId="11" fillId="6" borderId="8" xfId="3" applyNumberFormat="1" applyFont="1" applyFill="1" applyBorder="1" applyAlignment="1">
      <alignment horizontal="right" vertical="center"/>
    </xf>
    <xf numFmtId="10" fontId="11" fillId="5" borderId="8" xfId="3" applyNumberFormat="1" applyFont="1" applyFill="1" applyBorder="1" applyAlignment="1">
      <alignment horizontal="right" vertical="center"/>
    </xf>
    <xf numFmtId="4" fontId="11" fillId="3" borderId="8" xfId="6" applyNumberFormat="1" applyFont="1" applyFill="1" applyBorder="1" applyAlignment="1">
      <alignment horizontal="right" vertical="center"/>
    </xf>
    <xf numFmtId="4" fontId="11" fillId="3" borderId="7" xfId="6" applyNumberFormat="1" applyFont="1" applyFill="1" applyBorder="1" applyAlignment="1">
      <alignment horizontal="right" vertical="center"/>
    </xf>
    <xf numFmtId="4" fontId="11" fillId="5" borderId="8" xfId="8" applyNumberFormat="1" applyFont="1" applyFill="1" applyBorder="1" applyAlignment="1">
      <alignment horizontal="right" vertical="center"/>
    </xf>
    <xf numFmtId="4" fontId="11" fillId="5" borderId="98" xfId="8" applyNumberFormat="1" applyFont="1" applyFill="1" applyBorder="1" applyAlignment="1">
      <alignment horizontal="right" vertical="center"/>
    </xf>
    <xf numFmtId="4" fontId="11" fillId="3" borderId="45" xfId="8" applyNumberFormat="1" applyFont="1" applyFill="1" applyBorder="1" applyAlignment="1">
      <alignment horizontal="right" vertical="center"/>
    </xf>
    <xf numFmtId="0" fontId="30" fillId="8" borderId="29" xfId="15" applyFont="1" applyFill="1" applyBorder="1" applyAlignment="1">
      <alignment vertical="center" wrapText="1"/>
    </xf>
    <xf numFmtId="0" fontId="30" fillId="8" borderId="41" xfId="15" applyFont="1" applyFill="1" applyBorder="1" applyAlignment="1">
      <alignment vertical="center" wrapText="1"/>
    </xf>
    <xf numFmtId="0" fontId="30" fillId="8" borderId="42" xfId="15" applyFont="1" applyFill="1" applyBorder="1" applyAlignment="1">
      <alignment vertical="center" wrapText="1"/>
    </xf>
    <xf numFmtId="0" fontId="9" fillId="3" borderId="0" xfId="18" applyFont="1" applyFill="1" applyAlignment="1">
      <alignment vertical="top"/>
    </xf>
    <xf numFmtId="0" fontId="57" fillId="10" borderId="0" xfId="15" applyFont="1" applyFill="1" applyBorder="1" applyAlignment="1">
      <alignment horizontal="center" vertical="center" wrapText="1"/>
    </xf>
    <xf numFmtId="0" fontId="57" fillId="10" borderId="0" xfId="15" applyFont="1" applyFill="1" applyBorder="1" applyAlignment="1">
      <alignment horizontal="center" vertical="center"/>
    </xf>
    <xf numFmtId="0" fontId="59" fillId="3" borderId="0" xfId="16" applyFont="1" applyFill="1">
      <alignment vertical="center"/>
    </xf>
    <xf numFmtId="0" fontId="59" fillId="3" borderId="0" xfId="16" applyFont="1" applyFill="1" applyBorder="1">
      <alignment vertical="center"/>
    </xf>
    <xf numFmtId="43" fontId="59" fillId="3" borderId="0" xfId="17" applyFont="1" applyFill="1" applyBorder="1" applyAlignment="1">
      <alignment vertical="center"/>
    </xf>
    <xf numFmtId="43" fontId="60" fillId="3" borderId="0" xfId="17" applyFont="1" applyFill="1" applyBorder="1" applyAlignment="1">
      <alignment vertical="center"/>
    </xf>
    <xf numFmtId="43" fontId="28" fillId="3" borderId="0" xfId="17" applyFont="1" applyFill="1" applyBorder="1" applyAlignment="1">
      <alignment vertical="center"/>
    </xf>
    <xf numFmtId="0" fontId="57" fillId="3" borderId="0" xfId="18" applyFont="1" applyFill="1" applyBorder="1" applyAlignment="1">
      <alignment horizontal="left" vertical="center"/>
    </xf>
    <xf numFmtId="43" fontId="61" fillId="3" borderId="0" xfId="17" applyFont="1" applyFill="1" applyAlignment="1">
      <alignment horizontal="right" vertical="center"/>
    </xf>
    <xf numFmtId="0" fontId="28" fillId="3" borderId="0" xfId="18" applyFont="1" applyFill="1" applyAlignment="1">
      <alignment vertical="center"/>
    </xf>
    <xf numFmtId="0" fontId="62" fillId="3" borderId="0" xfId="19" applyFont="1" applyFill="1" applyBorder="1" applyAlignment="1">
      <alignment horizontal="left" vertical="center"/>
    </xf>
    <xf numFmtId="4" fontId="57" fillId="3" borderId="0" xfId="19" applyNumberFormat="1" applyFont="1" applyFill="1" applyAlignment="1">
      <alignment horizontal="center" vertical="center"/>
    </xf>
    <xf numFmtId="2" fontId="57" fillId="3" borderId="0" xfId="20" applyNumberFormat="1" applyFont="1" applyFill="1" applyAlignment="1">
      <alignment horizontal="center" vertical="center"/>
    </xf>
    <xf numFmtId="14" fontId="57" fillId="3" borderId="0" xfId="20" applyNumberFormat="1" applyFont="1" applyFill="1" applyAlignment="1">
      <alignment horizontal="center" vertical="center"/>
    </xf>
    <xf numFmtId="2" fontId="57" fillId="3" borderId="0" xfId="19" applyNumberFormat="1" applyFont="1" applyFill="1" applyAlignment="1">
      <alignment horizontal="center" vertical="center"/>
    </xf>
    <xf numFmtId="0" fontId="28" fillId="5" borderId="0" xfId="18" applyFont="1" applyFill="1" applyAlignment="1">
      <alignment horizontal="center" vertical="center"/>
    </xf>
    <xf numFmtId="43" fontId="57" fillId="5" borderId="0" xfId="17" applyFont="1" applyFill="1" applyAlignment="1">
      <alignment horizontal="right" vertical="center"/>
    </xf>
    <xf numFmtId="43" fontId="28" fillId="5" borderId="0" xfId="17" applyFont="1" applyFill="1" applyAlignment="1">
      <alignment horizontal="right" vertical="center"/>
    </xf>
    <xf numFmtId="0" fontId="28" fillId="0" borderId="0" xfId="18" applyFont="1" applyAlignment="1">
      <alignment vertical="center"/>
    </xf>
    <xf numFmtId="43" fontId="44" fillId="11" borderId="2" xfId="17" applyFont="1" applyFill="1" applyBorder="1" applyAlignment="1">
      <alignment horizontal="center" vertical="center"/>
    </xf>
    <xf numFmtId="43" fontId="44" fillId="11" borderId="67" xfId="17" applyFont="1" applyFill="1" applyBorder="1" applyAlignment="1">
      <alignment horizontal="center" vertical="center"/>
    </xf>
    <xf numFmtId="43" fontId="44" fillId="11" borderId="6" xfId="17" applyFont="1" applyFill="1" applyBorder="1" applyAlignment="1">
      <alignment horizontal="center" vertical="center"/>
    </xf>
    <xf numFmtId="43" fontId="44" fillId="11" borderId="70" xfId="17" quotePrefix="1" applyFont="1" applyFill="1" applyBorder="1" applyAlignment="1">
      <alignment horizontal="center" vertical="center"/>
    </xf>
    <xf numFmtId="4" fontId="15" fillId="0" borderId="68" xfId="17" applyNumberFormat="1" applyFont="1" applyBorder="1" applyAlignment="1">
      <alignment vertical="center"/>
    </xf>
    <xf numFmtId="4" fontId="15" fillId="0" borderId="69" xfId="17" applyNumberFormat="1" applyFont="1" applyBorder="1" applyAlignment="1">
      <alignment vertical="center"/>
    </xf>
    <xf numFmtId="4" fontId="62" fillId="2" borderId="67" xfId="17" applyNumberFormat="1" applyFont="1" applyFill="1" applyBorder="1" applyAlignment="1">
      <alignment horizontal="right" vertical="center"/>
    </xf>
    <xf numFmtId="4" fontId="62" fillId="2" borderId="99" xfId="17" applyNumberFormat="1" applyFont="1" applyFill="1" applyBorder="1" applyAlignment="1">
      <alignment horizontal="right" vertical="center"/>
    </xf>
    <xf numFmtId="4" fontId="62" fillId="2" borderId="68" xfId="17" applyNumberFormat="1" applyFont="1" applyFill="1" applyBorder="1" applyAlignment="1">
      <alignment horizontal="right" vertical="center" wrapText="1"/>
    </xf>
    <xf numFmtId="4" fontId="62" fillId="2" borderId="68" xfId="17" applyNumberFormat="1" applyFont="1" applyFill="1" applyBorder="1" applyAlignment="1">
      <alignment horizontal="right" vertical="center"/>
    </xf>
    <xf numFmtId="4" fontId="62" fillId="2" borderId="69" xfId="17" applyNumberFormat="1" applyFont="1" applyFill="1" applyBorder="1" applyAlignment="1">
      <alignment horizontal="right" vertical="center"/>
    </xf>
    <xf numFmtId="4" fontId="24" fillId="0" borderId="74" xfId="17" applyNumberFormat="1" applyFont="1" applyBorder="1" applyAlignment="1">
      <alignment vertical="center"/>
    </xf>
    <xf numFmtId="4" fontId="15" fillId="0" borderId="74" xfId="17" applyNumberFormat="1" applyFont="1" applyBorder="1" applyAlignment="1">
      <alignment vertical="center"/>
    </xf>
    <xf numFmtId="4" fontId="15" fillId="0" borderId="75" xfId="17" applyNumberFormat="1" applyFont="1" applyBorder="1" applyAlignment="1">
      <alignment vertical="center"/>
    </xf>
    <xf numFmtId="4" fontId="52" fillId="2" borderId="76" xfId="17" applyNumberFormat="1" applyFont="1" applyFill="1" applyBorder="1" applyAlignment="1">
      <alignment horizontal="right" vertical="center"/>
    </xf>
    <xf numFmtId="4" fontId="52" fillId="2" borderId="66" xfId="17" applyNumberFormat="1" applyFont="1" applyFill="1" applyBorder="1" applyAlignment="1">
      <alignment horizontal="right" vertical="center"/>
    </xf>
    <xf numFmtId="4" fontId="52" fillId="2" borderId="10" xfId="17" applyNumberFormat="1" applyFont="1" applyFill="1" applyBorder="1" applyAlignment="1">
      <alignment horizontal="right" vertical="center" wrapText="1"/>
    </xf>
    <xf numFmtId="4" fontId="52" fillId="2" borderId="10" xfId="17" applyNumberFormat="1" applyFont="1" applyFill="1" applyBorder="1" applyAlignment="1">
      <alignment horizontal="right" vertical="center"/>
    </xf>
    <xf numFmtId="4" fontId="52" fillId="2" borderId="77" xfId="17" applyNumberFormat="1" applyFont="1" applyFill="1" applyBorder="1" applyAlignment="1">
      <alignment horizontal="right" vertical="center"/>
    </xf>
    <xf numFmtId="4" fontId="24" fillId="0" borderId="23" xfId="17" applyNumberFormat="1" applyFont="1" applyBorder="1" applyAlignment="1">
      <alignment vertical="center"/>
    </xf>
    <xf numFmtId="4" fontId="15" fillId="0" borderId="23" xfId="17" applyNumberFormat="1" applyFont="1" applyBorder="1" applyAlignment="1">
      <alignment vertical="center"/>
    </xf>
    <xf numFmtId="4" fontId="15" fillId="0" borderId="25" xfId="17" applyNumberFormat="1" applyFont="1" applyBorder="1" applyAlignment="1">
      <alignment vertical="center"/>
    </xf>
    <xf numFmtId="4" fontId="24" fillId="0" borderId="25" xfId="17" applyNumberFormat="1" applyFont="1" applyBorder="1" applyAlignment="1">
      <alignment vertical="center"/>
    </xf>
    <xf numFmtId="4" fontId="15" fillId="0" borderId="79" xfId="17" applyNumberFormat="1" applyFont="1" applyBorder="1" applyAlignment="1">
      <alignment vertical="center"/>
    </xf>
    <xf numFmtId="4" fontId="24" fillId="0" borderId="79" xfId="17" applyNumberFormat="1" applyFont="1" applyBorder="1" applyAlignment="1">
      <alignment vertical="center"/>
    </xf>
    <xf numFmtId="4" fontId="15" fillId="0" borderId="68" xfId="17" applyNumberFormat="1" applyFont="1" applyBorder="1" applyAlignment="1">
      <alignment horizontal="right" vertical="center"/>
    </xf>
    <xf numFmtId="4" fontId="15" fillId="0" borderId="69" xfId="17" applyNumberFormat="1" applyFont="1" applyBorder="1" applyAlignment="1">
      <alignment horizontal="right" vertical="center"/>
    </xf>
    <xf numFmtId="4" fontId="15" fillId="0" borderId="83" xfId="17" applyNumberFormat="1" applyFont="1" applyBorder="1" applyAlignment="1">
      <alignment vertical="center"/>
    </xf>
    <xf numFmtId="4" fontId="15" fillId="0" borderId="66" xfId="21" applyNumberFormat="1" applyFont="1" applyBorder="1" applyAlignment="1">
      <alignment horizontal="right" vertical="center"/>
    </xf>
    <xf numFmtId="10" fontId="62" fillId="2" borderId="10" xfId="21" applyNumberFormat="1" applyFont="1" applyFill="1" applyBorder="1" applyAlignment="1">
      <alignment horizontal="right" vertical="center"/>
    </xf>
    <xf numFmtId="10" fontId="62" fillId="2" borderId="77" xfId="21" applyNumberFormat="1" applyFont="1" applyFill="1" applyBorder="1" applyAlignment="1">
      <alignment horizontal="right" vertical="center"/>
    </xf>
    <xf numFmtId="4" fontId="57" fillId="0" borderId="85" xfId="17" applyNumberFormat="1" applyFont="1" applyFill="1" applyBorder="1" applyAlignment="1">
      <alignment horizontal="center" vertical="center"/>
    </xf>
    <xf numFmtId="4" fontId="57" fillId="0" borderId="86" xfId="21" applyNumberFormat="1" applyFont="1" applyFill="1" applyBorder="1" applyAlignment="1">
      <alignment horizontal="right" vertical="center"/>
    </xf>
    <xf numFmtId="10" fontId="57" fillId="0" borderId="80" xfId="21" applyNumberFormat="1" applyFont="1" applyFill="1" applyBorder="1" applyAlignment="1">
      <alignment horizontal="right" vertical="center"/>
    </xf>
    <xf numFmtId="10" fontId="57" fillId="0" borderId="81" xfId="21" applyNumberFormat="1" applyFont="1" applyFill="1" applyBorder="1" applyAlignment="1">
      <alignment horizontal="right" vertical="center"/>
    </xf>
    <xf numFmtId="4" fontId="28" fillId="0" borderId="0" xfId="17" applyNumberFormat="1" applyFont="1" applyFill="1" applyBorder="1" applyAlignment="1">
      <alignment horizontal="center" vertical="center"/>
    </xf>
    <xf numFmtId="4" fontId="57" fillId="0" borderId="0" xfId="21" applyNumberFormat="1" applyFont="1" applyFill="1" applyBorder="1" applyAlignment="1">
      <alignment horizontal="right" vertical="center"/>
    </xf>
    <xf numFmtId="10" fontId="28" fillId="0" borderId="0" xfId="21" applyNumberFormat="1" applyFont="1" applyFill="1" applyBorder="1" applyAlignment="1">
      <alignment horizontal="right" vertical="center"/>
    </xf>
    <xf numFmtId="43" fontId="52" fillId="0" borderId="0" xfId="17" applyFont="1" applyFill="1" applyBorder="1" applyAlignment="1">
      <alignment horizontal="left" vertical="center"/>
    </xf>
    <xf numFmtId="43" fontId="28" fillId="0" borderId="0" xfId="17" applyFont="1" applyFill="1" applyBorder="1" applyAlignment="1">
      <alignment horizontal="left" vertical="center"/>
    </xf>
    <xf numFmtId="0" fontId="28" fillId="0" borderId="0" xfId="18" applyFont="1" applyFill="1" applyBorder="1" applyAlignment="1">
      <alignment horizontal="left" vertical="center"/>
    </xf>
    <xf numFmtId="4" fontId="28" fillId="0" borderId="0" xfId="17" applyNumberFormat="1" applyFont="1" applyFill="1" applyBorder="1" applyAlignment="1">
      <alignment horizontal="center" vertical="top"/>
    </xf>
    <xf numFmtId="4" fontId="57" fillId="0" borderId="0" xfId="21" applyNumberFormat="1" applyFont="1" applyFill="1" applyBorder="1" applyAlignment="1">
      <alignment horizontal="right" vertical="top"/>
    </xf>
    <xf numFmtId="10" fontId="28" fillId="0" borderId="0" xfId="21" applyNumberFormat="1" applyFont="1" applyFill="1" applyBorder="1" applyAlignment="1">
      <alignment horizontal="right" vertical="top"/>
    </xf>
    <xf numFmtId="43" fontId="52" fillId="0" borderId="0" xfId="17" applyFont="1" applyFill="1" applyBorder="1" applyAlignment="1">
      <alignment horizontal="left" vertical="top"/>
    </xf>
    <xf numFmtId="43" fontId="44" fillId="0" borderId="0" xfId="17" applyFont="1" applyFill="1" applyBorder="1" applyAlignment="1">
      <alignment horizontal="right" vertical="top"/>
    </xf>
    <xf numFmtId="43" fontId="10" fillId="0" borderId="0" xfId="17" applyFont="1" applyFill="1" applyBorder="1" applyAlignment="1">
      <alignment horizontal="right" vertical="top"/>
    </xf>
    <xf numFmtId="43" fontId="28" fillId="0" borderId="0" xfId="17" applyFont="1" applyFill="1" applyBorder="1" applyAlignment="1">
      <alignment horizontal="center" vertical="top"/>
    </xf>
    <xf numFmtId="43" fontId="57" fillId="0" borderId="0" xfId="17" applyFont="1" applyFill="1" applyBorder="1" applyAlignment="1">
      <alignment horizontal="right" vertical="top"/>
    </xf>
    <xf numFmtId="43" fontId="28" fillId="0" borderId="0" xfId="17" applyFont="1" applyFill="1" applyBorder="1" applyAlignment="1">
      <alignment horizontal="right" vertical="top"/>
    </xf>
    <xf numFmtId="43" fontId="63" fillId="0" borderId="0" xfId="17" applyFont="1" applyFill="1" applyBorder="1" applyAlignment="1">
      <alignment horizontal="left" vertical="top"/>
    </xf>
    <xf numFmtId="0" fontId="28" fillId="0" borderId="0" xfId="18" applyFont="1" applyFill="1" applyBorder="1" applyAlignment="1">
      <alignment horizontal="center" vertical="top"/>
    </xf>
    <xf numFmtId="0" fontId="35" fillId="0" borderId="0" xfId="18" applyFont="1" applyFill="1" applyBorder="1" applyAlignment="1">
      <alignment horizontal="left" vertical="top"/>
    </xf>
    <xf numFmtId="0" fontId="49" fillId="2" borderId="20" xfId="0" quotePrefix="1" applyFont="1" applyFill="1" applyBorder="1" applyAlignment="1">
      <alignment horizontal="left" vertical="center" wrapText="1"/>
    </xf>
    <xf numFmtId="0" fontId="50" fillId="2" borderId="22" xfId="0" quotePrefix="1" applyFont="1" applyFill="1" applyBorder="1" applyAlignment="1">
      <alignment horizontal="left" vertical="center" wrapText="1"/>
    </xf>
    <xf numFmtId="0" fontId="51" fillId="2" borderId="22" xfId="0" applyFont="1" applyFill="1" applyBorder="1" applyAlignment="1">
      <alignment horizontal="left" vertical="center" wrapText="1"/>
    </xf>
    <xf numFmtId="0" fontId="52" fillId="2" borderId="22" xfId="0" applyFont="1" applyFill="1" applyBorder="1" applyAlignment="1">
      <alignment horizontal="left" vertical="center" wrapText="1"/>
    </xf>
    <xf numFmtId="0" fontId="53" fillId="2" borderId="22" xfId="0" applyFont="1" applyFill="1" applyBorder="1" applyAlignment="1">
      <alignment horizontal="left" vertical="center" wrapText="1"/>
    </xf>
    <xf numFmtId="4" fontId="49" fillId="2" borderId="25" xfId="0" applyNumberFormat="1" applyFont="1" applyFill="1" applyBorder="1" applyAlignment="1">
      <alignment horizontal="right" vertical="center" wrapText="1"/>
    </xf>
    <xf numFmtId="4" fontId="50" fillId="2" borderId="25" xfId="0" applyNumberFormat="1" applyFont="1" applyFill="1" applyBorder="1" applyAlignment="1">
      <alignment horizontal="right" vertical="center" wrapText="1"/>
    </xf>
    <xf numFmtId="4" fontId="51" fillId="2" borderId="25" xfId="0" applyNumberFormat="1" applyFont="1" applyFill="1" applyBorder="1" applyAlignment="1">
      <alignment horizontal="right" vertical="center" wrapText="1"/>
    </xf>
    <xf numFmtId="4" fontId="52" fillId="2" borderId="25" xfId="0" applyNumberFormat="1" applyFont="1" applyFill="1" applyBorder="1" applyAlignment="1">
      <alignment horizontal="right" vertical="center" wrapText="1"/>
    </xf>
    <xf numFmtId="0" fontId="52" fillId="2" borderId="25" xfId="0" applyFont="1" applyFill="1" applyBorder="1" applyAlignment="1">
      <alignment horizontal="right" vertical="center" wrapText="1"/>
    </xf>
    <xf numFmtId="0" fontId="64" fillId="2" borderId="22" xfId="0" applyFont="1" applyFill="1" applyBorder="1" applyAlignment="1">
      <alignment horizontal="left" vertical="center" wrapText="1"/>
    </xf>
    <xf numFmtId="4" fontId="64" fillId="2" borderId="25" xfId="0" applyNumberFormat="1" applyFont="1" applyFill="1" applyBorder="1" applyAlignment="1">
      <alignment horizontal="right" vertical="center" wrapText="1"/>
    </xf>
    <xf numFmtId="0" fontId="65" fillId="2" borderId="22" xfId="0" applyFont="1" applyFill="1" applyBorder="1" applyAlignment="1">
      <alignment horizontal="left" vertical="center" wrapText="1"/>
    </xf>
    <xf numFmtId="4" fontId="65" fillId="2" borderId="25" xfId="0" applyNumberFormat="1" applyFont="1" applyFill="1" applyBorder="1" applyAlignment="1">
      <alignment horizontal="right" vertical="center" wrapText="1"/>
    </xf>
    <xf numFmtId="0" fontId="66" fillId="2" borderId="22" xfId="0" applyFont="1" applyFill="1" applyBorder="1" applyAlignment="1">
      <alignment horizontal="left" vertical="center" wrapText="1"/>
    </xf>
    <xf numFmtId="4" fontId="66" fillId="2" borderId="25" xfId="0" applyNumberFormat="1" applyFont="1" applyFill="1" applyBorder="1" applyAlignment="1">
      <alignment horizontal="right" vertical="center" wrapText="1"/>
    </xf>
    <xf numFmtId="0" fontId="67" fillId="2" borderId="22" xfId="0" applyFont="1" applyFill="1" applyBorder="1" applyAlignment="1">
      <alignment horizontal="left" vertical="center" wrapText="1"/>
    </xf>
    <xf numFmtId="4" fontId="67" fillId="2" borderId="25" xfId="0" applyNumberFormat="1" applyFont="1" applyFill="1" applyBorder="1" applyAlignment="1">
      <alignment horizontal="right" vertical="center" wrapText="1"/>
    </xf>
    <xf numFmtId="0" fontId="67" fillId="2" borderId="25" xfId="0" applyFont="1" applyFill="1" applyBorder="1" applyAlignment="1">
      <alignment horizontal="right" vertical="center" wrapText="1"/>
    </xf>
    <xf numFmtId="0" fontId="65" fillId="2" borderId="25" xfId="0" applyFont="1" applyFill="1" applyBorder="1" applyAlignment="1">
      <alignment horizontal="right" vertical="center" wrapText="1"/>
    </xf>
    <xf numFmtId="0" fontId="68" fillId="2" borderId="22" xfId="0" applyFont="1" applyFill="1" applyBorder="1" applyAlignment="1">
      <alignment horizontal="left" vertical="center" wrapText="1"/>
    </xf>
    <xf numFmtId="4" fontId="68" fillId="2" borderId="25" xfId="0" applyNumberFormat="1" applyFont="1" applyFill="1" applyBorder="1" applyAlignment="1">
      <alignment horizontal="right" vertical="center" wrapText="1"/>
    </xf>
    <xf numFmtId="0" fontId="64" fillId="2" borderId="22" xfId="0" quotePrefix="1" applyFont="1" applyFill="1" applyBorder="1" applyAlignment="1">
      <alignment horizontal="left" vertical="center" wrapText="1"/>
    </xf>
    <xf numFmtId="4" fontId="53" fillId="2" borderId="25" xfId="0" applyNumberFormat="1" applyFont="1" applyFill="1" applyBorder="1" applyAlignment="1">
      <alignment horizontal="right" vertical="center" wrapText="1"/>
    </xf>
    <xf numFmtId="0" fontId="53" fillId="2" borderId="25" xfId="0" applyFont="1" applyFill="1" applyBorder="1" applyAlignment="1">
      <alignment horizontal="right" vertical="center" wrapText="1"/>
    </xf>
    <xf numFmtId="0" fontId="66" fillId="2" borderId="25" xfId="0" applyFont="1" applyFill="1" applyBorder="1" applyAlignment="1">
      <alignment horizontal="right" vertical="center" wrapText="1"/>
    </xf>
    <xf numFmtId="14" fontId="2" fillId="3" borderId="0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center"/>
    </xf>
    <xf numFmtId="0" fontId="64" fillId="2" borderId="24" xfId="0" applyFont="1" applyFill="1" applyBorder="1" applyAlignment="1">
      <alignment vertical="center"/>
    </xf>
    <xf numFmtId="0" fontId="65" fillId="2" borderId="24" xfId="0" applyFont="1" applyFill="1" applyBorder="1" applyAlignment="1">
      <alignment vertical="center"/>
    </xf>
    <xf numFmtId="0" fontId="66" fillId="2" borderId="24" xfId="0" applyFont="1" applyFill="1" applyBorder="1" applyAlignment="1">
      <alignment vertical="center"/>
    </xf>
    <xf numFmtId="0" fontId="67" fillId="2" borderId="24" xfId="0" applyFont="1" applyFill="1" applyBorder="1" applyAlignment="1">
      <alignment vertical="center"/>
    </xf>
    <xf numFmtId="0" fontId="68" fillId="2" borderId="24" xfId="0" applyFont="1" applyFill="1" applyBorder="1" applyAlignment="1">
      <alignment vertical="center"/>
    </xf>
    <xf numFmtId="0" fontId="22" fillId="0" borderId="100" xfId="0" applyFont="1" applyFill="1" applyBorder="1" applyAlignment="1">
      <alignment vertical="center"/>
    </xf>
    <xf numFmtId="0" fontId="22" fillId="0" borderId="10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/>
    </xf>
    <xf numFmtId="0" fontId="48" fillId="0" borderId="0" xfId="0" applyFont="1" applyBorder="1" applyAlignment="1"/>
    <xf numFmtId="0" fontId="0" fillId="0" borderId="0" xfId="0" applyBorder="1" applyAlignment="1"/>
    <xf numFmtId="4" fontId="49" fillId="2" borderId="22" xfId="0" applyNumberFormat="1" applyFont="1" applyFill="1" applyBorder="1" applyAlignment="1">
      <alignment horizontal="right" vertical="center" wrapText="1"/>
    </xf>
    <xf numFmtId="4" fontId="49" fillId="2" borderId="23" xfId="0" applyNumberFormat="1" applyFont="1" applyFill="1" applyBorder="1" applyAlignment="1">
      <alignment horizontal="right" vertical="center" wrapText="1"/>
    </xf>
    <xf numFmtId="4" fontId="50" fillId="2" borderId="22" xfId="0" applyNumberFormat="1" applyFont="1" applyFill="1" applyBorder="1" applyAlignment="1">
      <alignment horizontal="right" vertical="center" wrapText="1"/>
    </xf>
    <xf numFmtId="4" fontId="50" fillId="2" borderId="23" xfId="0" applyNumberFormat="1" applyFont="1" applyFill="1" applyBorder="1" applyAlignment="1">
      <alignment horizontal="right" vertical="center" wrapText="1"/>
    </xf>
    <xf numFmtId="4" fontId="51" fillId="2" borderId="22" xfId="0" applyNumberFormat="1" applyFont="1" applyFill="1" applyBorder="1" applyAlignment="1">
      <alignment horizontal="right" vertical="center" wrapText="1"/>
    </xf>
    <xf numFmtId="4" fontId="51" fillId="2" borderId="23" xfId="0" applyNumberFormat="1" applyFont="1" applyFill="1" applyBorder="1" applyAlignment="1">
      <alignment horizontal="right" vertical="center" wrapText="1"/>
    </xf>
    <xf numFmtId="4" fontId="52" fillId="2" borderId="22" xfId="0" applyNumberFormat="1" applyFont="1" applyFill="1" applyBorder="1" applyAlignment="1">
      <alignment horizontal="right" vertical="center" wrapText="1"/>
    </xf>
    <xf numFmtId="4" fontId="52" fillId="2" borderId="23" xfId="0" applyNumberFormat="1" applyFont="1" applyFill="1" applyBorder="1" applyAlignment="1">
      <alignment horizontal="right" vertical="center" wrapText="1"/>
    </xf>
    <xf numFmtId="0" fontId="52" fillId="2" borderId="22" xfId="0" applyFont="1" applyFill="1" applyBorder="1" applyAlignment="1">
      <alignment horizontal="right" vertical="center" wrapText="1"/>
    </xf>
    <xf numFmtId="0" fontId="52" fillId="2" borderId="23" xfId="0" applyFont="1" applyFill="1" applyBorder="1" applyAlignment="1">
      <alignment horizontal="right" vertical="center" wrapText="1"/>
    </xf>
    <xf numFmtId="4" fontId="64" fillId="2" borderId="22" xfId="0" applyNumberFormat="1" applyFont="1" applyFill="1" applyBorder="1" applyAlignment="1">
      <alignment horizontal="right" vertical="center" wrapText="1"/>
    </xf>
    <xf numFmtId="4" fontId="64" fillId="2" borderId="23" xfId="0" applyNumberFormat="1" applyFont="1" applyFill="1" applyBorder="1" applyAlignment="1">
      <alignment horizontal="right" vertical="center" wrapText="1"/>
    </xf>
    <xf numFmtId="4" fontId="65" fillId="2" borderId="22" xfId="0" applyNumberFormat="1" applyFont="1" applyFill="1" applyBorder="1" applyAlignment="1">
      <alignment horizontal="right" vertical="center" wrapText="1"/>
    </xf>
    <xf numFmtId="4" fontId="65" fillId="2" borderId="23" xfId="0" applyNumberFormat="1" applyFont="1" applyFill="1" applyBorder="1" applyAlignment="1">
      <alignment horizontal="right" vertical="center" wrapText="1"/>
    </xf>
    <xf numFmtId="4" fontId="66" fillId="2" borderId="22" xfId="0" applyNumberFormat="1" applyFont="1" applyFill="1" applyBorder="1" applyAlignment="1">
      <alignment horizontal="right" vertical="center" wrapText="1"/>
    </xf>
    <xf numFmtId="4" fontId="66" fillId="2" borderId="23" xfId="0" applyNumberFormat="1" applyFont="1" applyFill="1" applyBorder="1" applyAlignment="1">
      <alignment horizontal="right" vertical="center" wrapText="1"/>
    </xf>
    <xf numFmtId="4" fontId="67" fillId="2" borderId="22" xfId="0" applyNumberFormat="1" applyFont="1" applyFill="1" applyBorder="1" applyAlignment="1">
      <alignment horizontal="right" vertical="center" wrapText="1"/>
    </xf>
    <xf numFmtId="4" fontId="67" fillId="2" borderId="23" xfId="0" applyNumberFormat="1" applyFont="1" applyFill="1" applyBorder="1" applyAlignment="1">
      <alignment horizontal="right" vertical="center" wrapText="1"/>
    </xf>
    <xf numFmtId="0" fontId="67" fillId="2" borderId="22" xfId="0" applyFont="1" applyFill="1" applyBorder="1" applyAlignment="1">
      <alignment horizontal="right" vertical="center" wrapText="1"/>
    </xf>
    <xf numFmtId="0" fontId="67" fillId="2" borderId="23" xfId="0" applyFont="1" applyFill="1" applyBorder="1" applyAlignment="1">
      <alignment horizontal="right" vertical="center" wrapText="1"/>
    </xf>
    <xf numFmtId="0" fontId="65" fillId="2" borderId="22" xfId="0" applyFont="1" applyFill="1" applyBorder="1" applyAlignment="1">
      <alignment horizontal="right" vertical="center" wrapText="1"/>
    </xf>
    <xf numFmtId="0" fontId="65" fillId="2" borderId="23" xfId="0" applyFont="1" applyFill="1" applyBorder="1" applyAlignment="1">
      <alignment horizontal="right" vertical="center" wrapText="1"/>
    </xf>
    <xf numFmtId="4" fontId="68" fillId="2" borderId="22" xfId="0" applyNumberFormat="1" applyFont="1" applyFill="1" applyBorder="1" applyAlignment="1">
      <alignment horizontal="right" vertical="center" wrapText="1"/>
    </xf>
    <xf numFmtId="4" fontId="68" fillId="2" borderId="23" xfId="0" applyNumberFormat="1" applyFont="1" applyFill="1" applyBorder="1" applyAlignment="1">
      <alignment horizontal="right" vertical="center" wrapText="1"/>
    </xf>
    <xf numFmtId="4" fontId="53" fillId="2" borderId="22" xfId="0" applyNumberFormat="1" applyFont="1" applyFill="1" applyBorder="1" applyAlignment="1">
      <alignment horizontal="right" vertical="center" wrapText="1"/>
    </xf>
    <xf numFmtId="4" fontId="53" fillId="2" borderId="23" xfId="0" applyNumberFormat="1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2" borderId="23" xfId="0" applyFont="1" applyFill="1" applyBorder="1" applyAlignment="1">
      <alignment horizontal="right" vertical="center" wrapText="1"/>
    </xf>
    <xf numFmtId="0" fontId="66" fillId="2" borderId="22" xfId="0" applyFont="1" applyFill="1" applyBorder="1" applyAlignment="1">
      <alignment horizontal="right" vertical="center" wrapText="1"/>
    </xf>
    <xf numFmtId="0" fontId="66" fillId="2" borderId="23" xfId="0" applyFont="1" applyFill="1" applyBorder="1" applyAlignment="1">
      <alignment horizontal="right" vertical="center" wrapText="1"/>
    </xf>
    <xf numFmtId="0" fontId="57" fillId="0" borderId="15" xfId="16" applyFont="1" applyFill="1" applyBorder="1" applyAlignment="1">
      <alignment horizontal="right" vertical="center"/>
    </xf>
    <xf numFmtId="165" fontId="57" fillId="0" borderId="28" xfId="22" applyFont="1" applyFill="1" applyBorder="1" applyAlignment="1">
      <alignment vertical="center"/>
    </xf>
    <xf numFmtId="0" fontId="57" fillId="0" borderId="0" xfId="16" applyFont="1" applyFill="1" applyBorder="1" applyAlignment="1">
      <alignment horizontal="right" vertical="center"/>
    </xf>
    <xf numFmtId="165" fontId="57" fillId="0" borderId="30" xfId="22" applyFont="1" applyFill="1" applyBorder="1" applyAlignment="1">
      <alignment vertical="center"/>
    </xf>
    <xf numFmtId="165" fontId="57" fillId="0" borderId="30" xfId="16" applyNumberFormat="1" applyFont="1" applyFill="1" applyBorder="1">
      <alignment vertical="center"/>
    </xf>
    <xf numFmtId="0" fontId="57" fillId="0" borderId="42" xfId="0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horizontal="left" vertical="center"/>
    </xf>
    <xf numFmtId="0" fontId="57" fillId="0" borderId="42" xfId="0" applyFont="1" applyFill="1" applyBorder="1" applyAlignment="1">
      <alignment horizontal="left" vertical="center"/>
    </xf>
    <xf numFmtId="4" fontId="57" fillId="0" borderId="92" xfId="0" quotePrefix="1" applyNumberFormat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49" fillId="2" borderId="102" xfId="0" applyFont="1" applyFill="1" applyBorder="1" applyAlignment="1">
      <alignment vertical="center"/>
    </xf>
    <xf numFmtId="0" fontId="50" fillId="2" borderId="59" xfId="0" applyFont="1" applyFill="1" applyBorder="1" applyAlignment="1">
      <alignment vertical="center"/>
    </xf>
    <xf numFmtId="0" fontId="51" fillId="2" borderId="59" xfId="0" applyFont="1" applyFill="1" applyBorder="1" applyAlignment="1">
      <alignment vertical="center"/>
    </xf>
    <xf numFmtId="0" fontId="52" fillId="2" borderId="59" xfId="0" applyFont="1" applyFill="1" applyBorder="1" applyAlignment="1">
      <alignment vertical="center"/>
    </xf>
    <xf numFmtId="0" fontId="53" fillId="2" borderId="59" xfId="0" applyFont="1" applyFill="1" applyBorder="1" applyAlignment="1">
      <alignment vertical="center"/>
    </xf>
    <xf numFmtId="0" fontId="49" fillId="2" borderId="59" xfId="0" applyFont="1" applyFill="1" applyBorder="1" applyAlignment="1">
      <alignment vertical="center"/>
    </xf>
    <xf numFmtId="0" fontId="64" fillId="2" borderId="59" xfId="0" applyFont="1" applyFill="1" applyBorder="1" applyAlignment="1">
      <alignment vertical="center"/>
    </xf>
    <xf numFmtId="0" fontId="65" fillId="2" borderId="59" xfId="0" applyFont="1" applyFill="1" applyBorder="1" applyAlignment="1">
      <alignment vertical="center"/>
    </xf>
    <xf numFmtId="0" fontId="66" fillId="2" borderId="59" xfId="0" applyFont="1" applyFill="1" applyBorder="1" applyAlignment="1">
      <alignment vertical="center"/>
    </xf>
    <xf numFmtId="0" fontId="67" fillId="2" borderId="59" xfId="0" applyFont="1" applyFill="1" applyBorder="1" applyAlignment="1">
      <alignment vertical="center"/>
    </xf>
    <xf numFmtId="0" fontId="68" fillId="2" borderId="59" xfId="0" applyFont="1" applyFill="1" applyBorder="1" applyAlignment="1">
      <alignment vertical="center"/>
    </xf>
    <xf numFmtId="0" fontId="23" fillId="0" borderId="103" xfId="0" applyFont="1" applyFill="1" applyBorder="1" applyAlignment="1">
      <alignment vertical="center"/>
    </xf>
    <xf numFmtId="0" fontId="22" fillId="0" borderId="104" xfId="0" applyFont="1" applyFill="1" applyBorder="1" applyAlignment="1">
      <alignment vertical="center"/>
    </xf>
    <xf numFmtId="0" fontId="6" fillId="0" borderId="27" xfId="0" applyFont="1" applyBorder="1" applyAlignment="1"/>
    <xf numFmtId="0" fontId="57" fillId="0" borderId="15" xfId="15" applyFont="1" applyFill="1" applyBorder="1" applyAlignment="1">
      <alignment horizontal="right" vertical="center"/>
    </xf>
    <xf numFmtId="0" fontId="6" fillId="0" borderId="29" xfId="0" applyFont="1" applyBorder="1" applyAlignment="1"/>
    <xf numFmtId="0" fontId="57" fillId="0" borderId="0" xfId="15" applyFont="1" applyFill="1" applyBorder="1" applyAlignment="1">
      <alignment horizontal="right" vertical="center"/>
    </xf>
    <xf numFmtId="0" fontId="28" fillId="0" borderId="15" xfId="16" applyFont="1" applyFill="1" applyBorder="1" applyAlignment="1">
      <alignment horizontal="left" vertical="center"/>
    </xf>
    <xf numFmtId="10" fontId="57" fillId="0" borderId="0" xfId="15" applyNumberFormat="1" applyFont="1" applyFill="1" applyBorder="1" applyAlignment="1">
      <alignment horizontal="left" vertical="center"/>
    </xf>
    <xf numFmtId="0" fontId="28" fillId="0" borderId="0" xfId="16" applyFont="1" applyFill="1" applyBorder="1" applyAlignment="1">
      <alignment horizontal="left" vertical="center"/>
    </xf>
    <xf numFmtId="10" fontId="57" fillId="0" borderId="0" xfId="16" applyNumberFormat="1" applyFont="1" applyFill="1" applyBorder="1" applyAlignment="1">
      <alignment horizontal="left" vertical="center"/>
    </xf>
    <xf numFmtId="168" fontId="57" fillId="0" borderId="0" xfId="15" applyNumberFormat="1" applyFont="1" applyFill="1" applyBorder="1" applyAlignment="1">
      <alignment horizontal="left" vertical="center"/>
    </xf>
    <xf numFmtId="0" fontId="59" fillId="2" borderId="5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43" fontId="11" fillId="3" borderId="25" xfId="0" applyNumberFormat="1" applyFont="1" applyFill="1" applyBorder="1" applyAlignment="1">
      <alignment horizontal="right" vertical="center"/>
    </xf>
    <xf numFmtId="43" fontId="11" fillId="3" borderId="38" xfId="0" applyNumberFormat="1" applyFont="1" applyFill="1" applyBorder="1" applyAlignment="1">
      <alignment horizontal="right" vertical="center"/>
    </xf>
    <xf numFmtId="4" fontId="3" fillId="4" borderId="105" xfId="0" applyNumberFormat="1" applyFont="1" applyFill="1" applyBorder="1" applyAlignment="1">
      <alignment horizontal="right" vertical="center"/>
    </xf>
    <xf numFmtId="0" fontId="31" fillId="8" borderId="68" xfId="15" applyFont="1" applyFill="1" applyBorder="1" applyAlignment="1">
      <alignment horizontal="center" vertical="center" wrapText="1"/>
    </xf>
    <xf numFmtId="0" fontId="31" fillId="8" borderId="69" xfId="15" applyFont="1" applyFill="1" applyBorder="1" applyAlignment="1">
      <alignment horizontal="center" vertical="center" wrapText="1"/>
    </xf>
    <xf numFmtId="0" fontId="31" fillId="8" borderId="10" xfId="15" applyFont="1" applyFill="1" applyBorder="1" applyAlignment="1">
      <alignment horizontal="center" vertical="center" wrapText="1"/>
    </xf>
    <xf numFmtId="0" fontId="31" fillId="8" borderId="77" xfId="15" applyFont="1" applyFill="1" applyBorder="1" applyAlignment="1">
      <alignment horizontal="center" vertical="center" wrapText="1"/>
    </xf>
    <xf numFmtId="0" fontId="31" fillId="8" borderId="80" xfId="15" applyFont="1" applyFill="1" applyBorder="1" applyAlignment="1">
      <alignment horizontal="center" vertical="center" wrapText="1"/>
    </xf>
    <xf numFmtId="0" fontId="31" fillId="8" borderId="81" xfId="15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7" borderId="11" xfId="0" applyFont="1" applyFill="1" applyBorder="1" applyAlignment="1">
      <alignment horizontal="left" vertical="center"/>
    </xf>
    <xf numFmtId="0" fontId="30" fillId="8" borderId="27" xfId="15" applyFont="1" applyFill="1" applyBorder="1" applyAlignment="1">
      <alignment horizontal="left" vertical="center" wrapText="1"/>
    </xf>
    <xf numFmtId="0" fontId="30" fillId="8" borderId="29" xfId="15" applyFont="1" applyFill="1" applyBorder="1" applyAlignment="1">
      <alignment horizontal="left" vertical="center" wrapText="1"/>
    </xf>
    <xf numFmtId="0" fontId="30" fillId="8" borderId="41" xfId="15" applyFont="1" applyFill="1" applyBorder="1" applyAlignment="1">
      <alignment horizontal="left" vertical="center" wrapText="1"/>
    </xf>
    <xf numFmtId="0" fontId="30" fillId="8" borderId="15" xfId="15" applyFont="1" applyFill="1" applyBorder="1" applyAlignment="1">
      <alignment horizontal="center" vertical="center" wrapText="1"/>
    </xf>
    <xf numFmtId="0" fontId="30" fillId="8" borderId="91" xfId="15" applyFont="1" applyFill="1" applyBorder="1" applyAlignment="1">
      <alignment horizontal="center" vertical="center" wrapText="1"/>
    </xf>
    <xf numFmtId="0" fontId="30" fillId="8" borderId="0" xfId="15" applyFont="1" applyFill="1" applyBorder="1" applyAlignment="1">
      <alignment horizontal="center" vertical="center" wrapText="1"/>
    </xf>
    <xf numFmtId="0" fontId="30" fillId="8" borderId="7" xfId="15" applyFont="1" applyFill="1" applyBorder="1" applyAlignment="1">
      <alignment horizontal="center" vertical="center" wrapText="1"/>
    </xf>
    <xf numFmtId="0" fontId="30" fillId="8" borderId="42" xfId="15" applyFont="1" applyFill="1" applyBorder="1" applyAlignment="1">
      <alignment horizontal="center" vertical="center" wrapText="1"/>
    </xf>
    <xf numFmtId="0" fontId="30" fillId="8" borderId="64" xfId="15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54" fillId="8" borderId="68" xfId="15" applyFont="1" applyFill="1" applyBorder="1" applyAlignment="1">
      <alignment horizontal="center" vertical="center" wrapText="1"/>
    </xf>
    <xf numFmtId="0" fontId="54" fillId="8" borderId="10" xfId="15" applyFont="1" applyFill="1" applyBorder="1" applyAlignment="1">
      <alignment horizontal="center" vertical="center" wrapText="1"/>
    </xf>
    <xf numFmtId="0" fontId="33" fillId="9" borderId="10" xfId="15" applyFont="1" applyFill="1" applyBorder="1" applyAlignment="1">
      <alignment horizontal="center" vertical="center" wrapText="1"/>
    </xf>
    <xf numFmtId="0" fontId="33" fillId="9" borderId="80" xfId="15" applyFont="1" applyFill="1" applyBorder="1" applyAlignment="1">
      <alignment horizontal="center" vertical="center" wrapText="1"/>
    </xf>
    <xf numFmtId="169" fontId="11" fillId="5" borderId="59" xfId="5" applyNumberFormat="1" applyFont="1" applyFill="1" applyBorder="1" applyAlignment="1">
      <alignment horizontal="right" vertical="center"/>
    </xf>
    <xf numFmtId="169" fontId="11" fillId="5" borderId="52" xfId="5" applyNumberFormat="1" applyFont="1" applyFill="1" applyBorder="1" applyAlignment="1">
      <alignment horizontal="right" vertical="center"/>
    </xf>
    <xf numFmtId="0" fontId="31" fillId="8" borderId="2" xfId="15" applyFont="1" applyFill="1" applyBorder="1" applyAlignment="1">
      <alignment horizontal="center" vertical="center" wrapText="1"/>
    </xf>
    <xf numFmtId="0" fontId="31" fillId="8" borderId="15" xfId="15" applyFont="1" applyFill="1" applyBorder="1" applyAlignment="1">
      <alignment horizontal="center" vertical="center" wrapText="1"/>
    </xf>
    <xf numFmtId="0" fontId="31" fillId="8" borderId="28" xfId="15" applyFont="1" applyFill="1" applyBorder="1" applyAlignment="1">
      <alignment horizontal="center" vertical="center" wrapText="1"/>
    </xf>
    <xf numFmtId="0" fontId="31" fillId="8" borderId="6" xfId="15" applyFont="1" applyFill="1" applyBorder="1" applyAlignment="1">
      <alignment horizontal="center" vertical="center" wrapText="1"/>
    </xf>
    <xf numFmtId="0" fontId="31" fillId="8" borderId="0" xfId="15" applyFont="1" applyFill="1" applyBorder="1" applyAlignment="1">
      <alignment horizontal="center" vertical="center" wrapText="1"/>
    </xf>
    <xf numFmtId="0" fontId="31" fillId="8" borderId="30" xfId="15" applyFont="1" applyFill="1" applyBorder="1" applyAlignment="1">
      <alignment horizontal="center" vertical="center" wrapText="1"/>
    </xf>
    <xf numFmtId="0" fontId="31" fillId="8" borderId="12" xfId="15" applyFont="1" applyFill="1" applyBorder="1" applyAlignment="1">
      <alignment horizontal="center" vertical="center" wrapText="1"/>
    </xf>
    <xf numFmtId="0" fontId="31" fillId="8" borderId="42" xfId="15" applyFont="1" applyFill="1" applyBorder="1" applyAlignment="1">
      <alignment horizontal="center" vertical="center" wrapText="1"/>
    </xf>
    <xf numFmtId="0" fontId="31" fillId="8" borderId="92" xfId="15" applyFont="1" applyFill="1" applyBorder="1" applyAlignment="1">
      <alignment horizontal="center" vertical="center" wrapText="1"/>
    </xf>
    <xf numFmtId="0" fontId="31" fillId="8" borderId="91" xfId="15" applyFont="1" applyFill="1" applyBorder="1" applyAlignment="1">
      <alignment horizontal="center" vertical="center" wrapText="1"/>
    </xf>
    <xf numFmtId="0" fontId="31" fillId="8" borderId="7" xfId="15" applyFont="1" applyFill="1" applyBorder="1" applyAlignment="1">
      <alignment horizontal="center" vertical="center" wrapText="1"/>
    </xf>
    <xf numFmtId="0" fontId="31" fillId="8" borderId="34" xfId="15" applyFont="1" applyFill="1" applyBorder="1" applyAlignment="1">
      <alignment horizontal="center" vertical="center" wrapText="1"/>
    </xf>
    <xf numFmtId="0" fontId="31" fillId="8" borderId="18" xfId="15" applyFont="1" applyFill="1" applyBorder="1" applyAlignment="1">
      <alignment horizontal="center" vertical="center" wrapText="1"/>
    </xf>
    <xf numFmtId="0" fontId="31" fillId="8" borderId="44" xfId="15" applyFont="1" applyFill="1" applyBorder="1" applyAlignment="1">
      <alignment horizontal="center" vertical="center" wrapText="1"/>
    </xf>
    <xf numFmtId="0" fontId="33" fillId="9" borderId="33" xfId="15" applyFont="1" applyFill="1" applyBorder="1" applyAlignment="1">
      <alignment horizontal="center" vertical="center" wrapText="1"/>
    </xf>
    <xf numFmtId="0" fontId="33" fillId="9" borderId="17" xfId="15" applyFont="1" applyFill="1" applyBorder="1" applyAlignment="1">
      <alignment horizontal="center" vertical="center" wrapText="1"/>
    </xf>
    <xf numFmtId="0" fontId="33" fillId="9" borderId="43" xfId="15" applyFont="1" applyFill="1" applyBorder="1" applyAlignment="1">
      <alignment horizontal="center" vertical="center" wrapText="1"/>
    </xf>
    <xf numFmtId="0" fontId="33" fillId="9" borderId="12" xfId="15" applyFont="1" applyFill="1" applyBorder="1" applyAlignment="1">
      <alignment horizontal="center" vertical="center" wrapText="1"/>
    </xf>
    <xf numFmtId="0" fontId="33" fillId="9" borderId="42" xfId="15" applyFont="1" applyFill="1" applyBorder="1" applyAlignment="1">
      <alignment horizontal="center" vertical="center" wrapText="1"/>
    </xf>
    <xf numFmtId="0" fontId="33" fillId="9" borderId="64" xfId="15" applyFont="1" applyFill="1" applyBorder="1" applyAlignment="1">
      <alignment horizontal="center" vertical="center" wrapText="1"/>
    </xf>
    <xf numFmtId="0" fontId="26" fillId="8" borderId="0" xfId="15" applyFont="1" applyFill="1" applyBorder="1" applyAlignment="1">
      <alignment horizontal="center" vertical="center" wrapText="1"/>
    </xf>
    <xf numFmtId="0" fontId="26" fillId="8" borderId="42" xfId="15" applyFont="1" applyFill="1" applyBorder="1" applyAlignment="1">
      <alignment horizontal="center" vertical="center" wrapText="1"/>
    </xf>
    <xf numFmtId="0" fontId="57" fillId="8" borderId="33" xfId="15" applyFont="1" applyFill="1" applyBorder="1" applyAlignment="1">
      <alignment horizontal="center" vertical="center" wrapText="1"/>
    </xf>
    <xf numFmtId="0" fontId="57" fillId="8" borderId="17" xfId="15" applyFont="1" applyFill="1" applyBorder="1" applyAlignment="1">
      <alignment horizontal="center" vertical="center" wrapText="1"/>
    </xf>
    <xf numFmtId="0" fontId="57" fillId="8" borderId="43" xfId="15" applyFont="1" applyFill="1" applyBorder="1" applyAlignment="1">
      <alignment horizontal="center" vertical="center" wrapText="1"/>
    </xf>
    <xf numFmtId="0" fontId="57" fillId="8" borderId="6" xfId="15" applyFont="1" applyFill="1" applyBorder="1" applyAlignment="1">
      <alignment horizontal="center" vertical="center" wrapText="1"/>
    </xf>
    <xf numFmtId="0" fontId="57" fillId="8" borderId="0" xfId="15" applyFont="1" applyFill="1" applyBorder="1" applyAlignment="1">
      <alignment horizontal="center" vertical="center" wrapText="1"/>
    </xf>
    <xf numFmtId="0" fontId="57" fillId="8" borderId="7" xfId="15" applyFont="1" applyFill="1" applyBorder="1" applyAlignment="1">
      <alignment horizontal="center" vertical="center" wrapText="1"/>
    </xf>
    <xf numFmtId="0" fontId="57" fillId="8" borderId="34" xfId="15" applyFont="1" applyFill="1" applyBorder="1" applyAlignment="1">
      <alignment horizontal="center" vertical="center" wrapText="1"/>
    </xf>
    <xf numFmtId="0" fontId="57" fillId="8" borderId="18" xfId="15" applyFont="1" applyFill="1" applyBorder="1" applyAlignment="1">
      <alignment horizontal="center" vertical="center" wrapText="1"/>
    </xf>
    <xf numFmtId="0" fontId="57" fillId="8" borderId="44" xfId="15" applyFont="1" applyFill="1" applyBorder="1" applyAlignment="1">
      <alignment horizontal="center" vertical="center" wrapText="1"/>
    </xf>
    <xf numFmtId="0" fontId="58" fillId="3" borderId="33" xfId="16" applyFont="1" applyFill="1" applyBorder="1" applyAlignment="1">
      <alignment horizontal="center" vertical="center" wrapText="1"/>
    </xf>
    <xf numFmtId="0" fontId="58" fillId="3" borderId="17" xfId="16" applyFont="1" applyFill="1" applyBorder="1" applyAlignment="1">
      <alignment horizontal="center" vertical="center" wrapText="1"/>
    </xf>
    <xf numFmtId="0" fontId="58" fillId="3" borderId="43" xfId="16" applyFont="1" applyFill="1" applyBorder="1" applyAlignment="1">
      <alignment horizontal="center" vertical="center" wrapText="1"/>
    </xf>
    <xf numFmtId="0" fontId="58" fillId="3" borderId="6" xfId="16" applyFont="1" applyFill="1" applyBorder="1" applyAlignment="1">
      <alignment horizontal="center" vertical="center" wrapText="1"/>
    </xf>
    <xf numFmtId="0" fontId="58" fillId="3" borderId="0" xfId="16" applyFont="1" applyFill="1" applyBorder="1" applyAlignment="1">
      <alignment horizontal="center" vertical="center" wrapText="1"/>
    </xf>
    <xf numFmtId="0" fontId="58" fillId="3" borderId="7" xfId="16" applyFont="1" applyFill="1" applyBorder="1" applyAlignment="1">
      <alignment horizontal="center" vertical="center" wrapText="1"/>
    </xf>
    <xf numFmtId="0" fontId="58" fillId="3" borderId="34" xfId="16" applyFont="1" applyFill="1" applyBorder="1" applyAlignment="1">
      <alignment horizontal="center" vertical="center" wrapText="1"/>
    </xf>
    <xf numFmtId="0" fontId="58" fillId="3" borderId="18" xfId="16" applyFont="1" applyFill="1" applyBorder="1" applyAlignment="1">
      <alignment horizontal="center" vertical="center" wrapText="1"/>
    </xf>
    <xf numFmtId="0" fontId="58" fillId="3" borderId="44" xfId="16" applyFont="1" applyFill="1" applyBorder="1" applyAlignment="1">
      <alignment horizontal="center" vertical="center" wrapText="1"/>
    </xf>
    <xf numFmtId="0" fontId="44" fillId="9" borderId="33" xfId="15" applyFont="1" applyFill="1" applyBorder="1" applyAlignment="1">
      <alignment horizontal="center" vertical="center" wrapText="1"/>
    </xf>
    <xf numFmtId="0" fontId="44" fillId="9" borderId="17" xfId="15" applyFont="1" applyFill="1" applyBorder="1" applyAlignment="1">
      <alignment horizontal="center" vertical="center" wrapText="1"/>
    </xf>
    <xf numFmtId="0" fontId="44" fillId="9" borderId="43" xfId="15" applyFont="1" applyFill="1" applyBorder="1" applyAlignment="1">
      <alignment horizontal="center" vertical="center" wrapText="1"/>
    </xf>
    <xf numFmtId="0" fontId="44" fillId="9" borderId="34" xfId="15" applyFont="1" applyFill="1" applyBorder="1" applyAlignment="1">
      <alignment horizontal="center" vertical="center" wrapText="1"/>
    </xf>
    <xf numFmtId="0" fontId="44" fillId="9" borderId="18" xfId="15" applyFont="1" applyFill="1" applyBorder="1" applyAlignment="1">
      <alignment horizontal="center" vertical="center" wrapText="1"/>
    </xf>
    <xf numFmtId="0" fontId="44" fillId="9" borderId="44" xfId="15" applyFont="1" applyFill="1" applyBorder="1" applyAlignment="1">
      <alignment horizontal="center" vertical="center" wrapText="1"/>
    </xf>
    <xf numFmtId="0" fontId="26" fillId="3" borderId="0" xfId="18" applyFont="1" applyFill="1" applyAlignment="1">
      <alignment horizontal="left" vertical="top"/>
    </xf>
    <xf numFmtId="0" fontId="41" fillId="11" borderId="27" xfId="5" applyFont="1" applyFill="1" applyBorder="1" applyAlignment="1">
      <alignment horizontal="center" vertical="center"/>
    </xf>
    <xf numFmtId="0" fontId="41" fillId="11" borderId="29" xfId="5" applyFont="1" applyFill="1" applyBorder="1" applyAlignment="1">
      <alignment horizontal="center" vertical="center"/>
    </xf>
    <xf numFmtId="0" fontId="41" fillId="11" borderId="1" xfId="5" applyFont="1" applyFill="1" applyBorder="1" applyAlignment="1">
      <alignment horizontal="center" vertical="center"/>
    </xf>
    <xf numFmtId="0" fontId="41" fillId="11" borderId="5" xfId="5" applyFont="1" applyFill="1" applyBorder="1" applyAlignment="1">
      <alignment horizontal="center" vertical="center"/>
    </xf>
    <xf numFmtId="0" fontId="44" fillId="11" borderId="3" xfId="5" applyFont="1" applyFill="1" applyBorder="1" applyAlignment="1">
      <alignment horizontal="center" vertical="center"/>
    </xf>
    <xf numFmtId="0" fontId="44" fillId="11" borderId="8" xfId="5" applyFont="1" applyFill="1" applyBorder="1" applyAlignment="1">
      <alignment horizontal="center" vertical="center"/>
    </xf>
    <xf numFmtId="43" fontId="44" fillId="11" borderId="3" xfId="17" applyFont="1" applyFill="1" applyBorder="1" applyAlignment="1">
      <alignment horizontal="center" vertical="center"/>
    </xf>
    <xf numFmtId="43" fontId="44" fillId="11" borderId="8" xfId="17" applyFont="1" applyFill="1" applyBorder="1" applyAlignment="1">
      <alignment horizontal="center" vertical="center"/>
    </xf>
    <xf numFmtId="0" fontId="30" fillId="8" borderId="43" xfId="15" applyFont="1" applyFill="1" applyBorder="1" applyAlignment="1">
      <alignment horizontal="center" vertical="center" wrapText="1"/>
    </xf>
    <xf numFmtId="0" fontId="30" fillId="8" borderId="44" xfId="15" applyFont="1" applyFill="1" applyBorder="1" applyAlignment="1">
      <alignment horizontal="center" vertical="center" wrapText="1"/>
    </xf>
    <xf numFmtId="0" fontId="9" fillId="8" borderId="2" xfId="15" applyFont="1" applyFill="1" applyBorder="1" applyAlignment="1">
      <alignment horizontal="center" vertical="center" wrapText="1"/>
    </xf>
    <xf numFmtId="0" fontId="9" fillId="8" borderId="15" xfId="15" applyFont="1" applyFill="1" applyBorder="1" applyAlignment="1">
      <alignment horizontal="center" vertical="center" wrapText="1"/>
    </xf>
    <xf numFmtId="0" fontId="9" fillId="8" borderId="91" xfId="15" applyFont="1" applyFill="1" applyBorder="1" applyAlignment="1">
      <alignment horizontal="center" vertical="center" wrapText="1"/>
    </xf>
    <xf numFmtId="0" fontId="9" fillId="8" borderId="34" xfId="15" applyFont="1" applyFill="1" applyBorder="1" applyAlignment="1">
      <alignment horizontal="center" vertical="center" wrapText="1"/>
    </xf>
    <xf numFmtId="0" fontId="9" fillId="8" borderId="18" xfId="15" applyFont="1" applyFill="1" applyBorder="1" applyAlignment="1">
      <alignment horizontal="center" vertical="center" wrapText="1"/>
    </xf>
    <xf numFmtId="0" fontId="9" fillId="8" borderId="44" xfId="15" applyFont="1" applyFill="1" applyBorder="1" applyAlignment="1">
      <alignment horizontal="center" vertical="center" wrapText="1"/>
    </xf>
    <xf numFmtId="0" fontId="46" fillId="3" borderId="2" xfId="16" applyFont="1" applyFill="1" applyBorder="1" applyAlignment="1">
      <alignment horizontal="center" vertical="center" wrapText="1"/>
    </xf>
    <xf numFmtId="0" fontId="46" fillId="3" borderId="15" xfId="16" applyFont="1" applyFill="1" applyBorder="1" applyAlignment="1">
      <alignment horizontal="center" vertical="center" wrapText="1"/>
    </xf>
    <xf numFmtId="0" fontId="46" fillId="3" borderId="28" xfId="16" applyFont="1" applyFill="1" applyBorder="1" applyAlignment="1">
      <alignment horizontal="center" vertical="center" wrapText="1"/>
    </xf>
    <xf numFmtId="0" fontId="46" fillId="3" borderId="6" xfId="16" applyFont="1" applyFill="1" applyBorder="1" applyAlignment="1">
      <alignment horizontal="center" vertical="center" wrapText="1"/>
    </xf>
    <xf numFmtId="0" fontId="46" fillId="3" borderId="0" xfId="16" applyFont="1" applyFill="1" applyBorder="1" applyAlignment="1">
      <alignment horizontal="center" vertical="center" wrapText="1"/>
    </xf>
    <xf numFmtId="0" fontId="46" fillId="3" borderId="30" xfId="16" applyFont="1" applyFill="1" applyBorder="1" applyAlignment="1">
      <alignment horizontal="center" vertical="center" wrapText="1"/>
    </xf>
    <xf numFmtId="0" fontId="46" fillId="3" borderId="12" xfId="16" applyFont="1" applyFill="1" applyBorder="1" applyAlignment="1">
      <alignment horizontal="center" vertical="center" wrapText="1"/>
    </xf>
    <xf numFmtId="0" fontId="46" fillId="3" borderId="42" xfId="16" applyFont="1" applyFill="1" applyBorder="1" applyAlignment="1">
      <alignment horizontal="center" vertical="center" wrapText="1"/>
    </xf>
    <xf numFmtId="0" fontId="46" fillId="3" borderId="92" xfId="16" applyFont="1" applyFill="1" applyBorder="1" applyAlignment="1">
      <alignment horizontal="center" vertical="center" wrapText="1"/>
    </xf>
    <xf numFmtId="0" fontId="21" fillId="9" borderId="90" xfId="15" applyFont="1" applyFill="1" applyBorder="1" applyAlignment="1">
      <alignment horizontal="center" vertical="center" wrapText="1"/>
    </xf>
    <xf numFmtId="0" fontId="21" fillId="9" borderId="85" xfId="15" applyFont="1" applyFill="1" applyBorder="1" applyAlignment="1">
      <alignment horizontal="center" vertical="center" wrapText="1"/>
    </xf>
    <xf numFmtId="0" fontId="21" fillId="9" borderId="86" xfId="15" applyFont="1" applyFill="1" applyBorder="1" applyAlignment="1">
      <alignment horizontal="center" vertical="center" wrapText="1"/>
    </xf>
    <xf numFmtId="0" fontId="9" fillId="3" borderId="0" xfId="18" applyFont="1" applyFill="1" applyAlignment="1">
      <alignment horizontal="left" vertical="top" wrapText="1"/>
    </xf>
    <xf numFmtId="0" fontId="21" fillId="11" borderId="1" xfId="5" applyFont="1" applyFill="1" applyBorder="1" applyAlignment="1">
      <alignment horizontal="center" vertical="center"/>
    </xf>
    <xf numFmtId="0" fontId="21" fillId="11" borderId="87" xfId="5" applyFont="1" applyFill="1" applyBorder="1" applyAlignment="1">
      <alignment horizontal="center" vertical="center"/>
    </xf>
    <xf numFmtId="0" fontId="21" fillId="11" borderId="3" xfId="5" applyFont="1" applyFill="1" applyBorder="1" applyAlignment="1">
      <alignment horizontal="center" vertical="center"/>
    </xf>
    <xf numFmtId="0" fontId="21" fillId="11" borderId="19" xfId="5" applyFont="1" applyFill="1" applyBorder="1" applyAlignment="1">
      <alignment horizontal="center" vertical="center"/>
    </xf>
    <xf numFmtId="43" fontId="21" fillId="11" borderId="3" xfId="17" quotePrefix="1" applyFont="1" applyFill="1" applyBorder="1" applyAlignment="1">
      <alignment horizontal="center" vertical="center"/>
    </xf>
    <xf numFmtId="43" fontId="21" fillId="11" borderId="19" xfId="17" quotePrefix="1" applyFont="1" applyFill="1" applyBorder="1" applyAlignment="1">
      <alignment horizontal="center" vertical="center"/>
    </xf>
    <xf numFmtId="43" fontId="21" fillId="11" borderId="3" xfId="17" applyFont="1" applyFill="1" applyBorder="1" applyAlignment="1">
      <alignment horizontal="center" vertical="center"/>
    </xf>
    <xf numFmtId="43" fontId="21" fillId="11" borderId="4" xfId="17" applyFont="1" applyFill="1" applyBorder="1" applyAlignment="1">
      <alignment horizontal="center" vertical="center"/>
    </xf>
    <xf numFmtId="43" fontId="21" fillId="11" borderId="19" xfId="17" applyFont="1" applyFill="1" applyBorder="1" applyAlignment="1">
      <alignment horizontal="center" vertical="center"/>
    </xf>
    <xf numFmtId="43" fontId="21" fillId="11" borderId="88" xfId="17" applyFont="1" applyFill="1" applyBorder="1" applyAlignment="1">
      <alignment horizontal="center" vertical="center"/>
    </xf>
    <xf numFmtId="4" fontId="6" fillId="0" borderId="0" xfId="0" applyNumberFormat="1" applyFont="1" applyAlignment="1"/>
    <xf numFmtId="43" fontId="6" fillId="0" borderId="0" xfId="0" applyNumberFormat="1" applyFont="1" applyAlignment="1"/>
  </cellXfs>
  <cellStyles count="23">
    <cellStyle name="_x0004_¥" xfId="15" xr:uid="{00000000-0005-0000-0000-000000000000}"/>
    <cellStyle name="Millares" xfId="1" builtinId="3"/>
    <cellStyle name="Millares 16" xfId="13" xr:uid="{00000000-0005-0000-0000-000002000000}"/>
    <cellStyle name="Millares 2" xfId="10" xr:uid="{00000000-0005-0000-0000-000003000000}"/>
    <cellStyle name="Millares 2 2" xfId="20" xr:uid="{00000000-0005-0000-0000-000004000000}"/>
    <cellStyle name="Millares 2 2 8" xfId="22" xr:uid="{5D4D8B3E-A06E-4649-B888-B4D8255F87D1}"/>
    <cellStyle name="Millares 3" xfId="12" xr:uid="{00000000-0005-0000-0000-000005000000}"/>
    <cellStyle name="Millares 4" xfId="17" xr:uid="{00000000-0005-0000-0000-000006000000}"/>
    <cellStyle name="Millares 4 2" xfId="8" xr:uid="{00000000-0005-0000-0000-000007000000}"/>
    <cellStyle name="Millares 5" xfId="6" xr:uid="{00000000-0005-0000-0000-000008000000}"/>
    <cellStyle name="Millares_CALENDARIO  VALORIZADO  DE  AVANCE  DE  OBRA 2" xfId="3" xr:uid="{00000000-0005-0000-0000-000009000000}"/>
    <cellStyle name="Normal" xfId="0" builtinId="0"/>
    <cellStyle name="Normal 10 10 13" xfId="4" xr:uid="{00000000-0005-0000-0000-00000B000000}"/>
    <cellStyle name="Normal 2" xfId="9" xr:uid="{00000000-0005-0000-0000-00000C000000}"/>
    <cellStyle name="Normal 2 2" xfId="11" xr:uid="{00000000-0005-0000-0000-00000D000000}"/>
    <cellStyle name="Normal 2 3" xfId="16" xr:uid="{00000000-0005-0000-0000-00000E000000}"/>
    <cellStyle name="Normal 3" xfId="18" xr:uid="{00000000-0005-0000-0000-00000F000000}"/>
    <cellStyle name="Normal 5" xfId="19" xr:uid="{00000000-0005-0000-0000-000010000000}"/>
    <cellStyle name="Normal_CALENDARIO  VALORIZADO  DE  AVANCE  DE  OBRA" xfId="5" xr:uid="{00000000-0005-0000-0000-000011000000}"/>
    <cellStyle name="Porcentaje" xfId="2" builtinId="5"/>
    <cellStyle name="Porcentaje 2" xfId="14" xr:uid="{00000000-0005-0000-0000-000013000000}"/>
    <cellStyle name="Porcentaje 3" xfId="7" xr:uid="{00000000-0005-0000-0000-000014000000}"/>
    <cellStyle name="Porcentaje 4" xfId="21" xr:uid="{00000000-0005-0000-0000-00001500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GRAFICO CURVA "S" </a:t>
            </a:r>
          </a:p>
        </c:rich>
      </c:tx>
      <c:layout>
        <c:manualLayout>
          <c:xMode val="edge"/>
          <c:yMode val="edge"/>
          <c:x val="0.43985450954907029"/>
          <c:y val="3.357219400829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61545545293048E-2"/>
          <c:y val="8.6296387839412445E-2"/>
          <c:w val="0.85913852544478853"/>
          <c:h val="0.80466899067957065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S'!$G$10:$AG$10</c:f>
              <c:strCache>
                <c:ptCount val="27"/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  <c:pt idx="13">
                  <c:v>MES 13</c:v>
                </c:pt>
                <c:pt idx="14">
                  <c:v>MES 14</c:v>
                </c:pt>
                <c:pt idx="15">
                  <c:v>MES 15</c:v>
                </c:pt>
                <c:pt idx="16">
                  <c:v>MES 16</c:v>
                </c:pt>
                <c:pt idx="17">
                  <c:v>MES 17</c:v>
                </c:pt>
                <c:pt idx="18">
                  <c:v>MES 18</c:v>
                </c:pt>
                <c:pt idx="19">
                  <c:v>MES 19</c:v>
                </c:pt>
                <c:pt idx="20">
                  <c:v>MES 20</c:v>
                </c:pt>
                <c:pt idx="21">
                  <c:v>MES 21</c:v>
                </c:pt>
                <c:pt idx="22">
                  <c:v>MES 22</c:v>
                </c:pt>
                <c:pt idx="23">
                  <c:v>MES 23</c:v>
                </c:pt>
                <c:pt idx="24">
                  <c:v>MES 24</c:v>
                </c:pt>
                <c:pt idx="25">
                  <c:v>MES 25</c:v>
                </c:pt>
                <c:pt idx="26">
                  <c:v>MES 26</c:v>
                </c:pt>
              </c:strCache>
            </c:strRef>
          </c:cat>
          <c:val>
            <c:numRef>
              <c:f>'CURVA S'!$G$35:$AG$35</c:f>
              <c:numCache>
                <c:formatCode>0.00%</c:formatCode>
                <c:ptCount val="27"/>
                <c:pt idx="1">
                  <c:v>1.6740000000000001E-2</c:v>
                </c:pt>
                <c:pt idx="2">
                  <c:v>4.0900000000000006E-2</c:v>
                </c:pt>
                <c:pt idx="3">
                  <c:v>5.9840000000000004E-2</c:v>
                </c:pt>
                <c:pt idx="4">
                  <c:v>0.13739000000000001</c:v>
                </c:pt>
                <c:pt idx="5">
                  <c:v>0.19785000000000003</c:v>
                </c:pt>
                <c:pt idx="6">
                  <c:v>0.24934000000000003</c:v>
                </c:pt>
                <c:pt idx="7">
                  <c:v>0.30797000000000002</c:v>
                </c:pt>
                <c:pt idx="8">
                  <c:v>0.35298000000000002</c:v>
                </c:pt>
                <c:pt idx="9">
                  <c:v>0.39917000000000002</c:v>
                </c:pt>
                <c:pt idx="10">
                  <c:v>0.43222000000000005</c:v>
                </c:pt>
                <c:pt idx="11">
                  <c:v>0.47534000000000004</c:v>
                </c:pt>
                <c:pt idx="12">
                  <c:v>0.52276</c:v>
                </c:pt>
                <c:pt idx="13">
                  <c:v>0.56278000000000006</c:v>
                </c:pt>
                <c:pt idx="14">
                  <c:v>0.60686000000000007</c:v>
                </c:pt>
                <c:pt idx="15">
                  <c:v>0.66283000000000003</c:v>
                </c:pt>
                <c:pt idx="16">
                  <c:v>0.72367000000000004</c:v>
                </c:pt>
                <c:pt idx="17">
                  <c:v>0.78055000000000008</c:v>
                </c:pt>
                <c:pt idx="18">
                  <c:v>0.82460000000000011</c:v>
                </c:pt>
                <c:pt idx="19">
                  <c:v>0.85464000000000007</c:v>
                </c:pt>
                <c:pt idx="20">
                  <c:v>0.88717000000000001</c:v>
                </c:pt>
                <c:pt idx="21">
                  <c:v>0.91542000000000001</c:v>
                </c:pt>
                <c:pt idx="22">
                  <c:v>0.93933</c:v>
                </c:pt>
                <c:pt idx="23">
                  <c:v>0.96255000000000002</c:v>
                </c:pt>
                <c:pt idx="24">
                  <c:v>0.98169000000000006</c:v>
                </c:pt>
                <c:pt idx="25">
                  <c:v>0.99635000000000007</c:v>
                </c:pt>
                <c:pt idx="26">
                  <c:v>1.0000200000000001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'CURVA 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4100-41FC-B4F9-B04B8AE7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1675536"/>
        <c:axId val="-1051674992"/>
      </c:lineChart>
      <c:catAx>
        <c:axId val="-1051675536"/>
        <c:scaling>
          <c:orientation val="minMax"/>
        </c:scaling>
        <c:delete val="0"/>
        <c:axPos val="b"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E"/>
          </a:p>
        </c:txPr>
        <c:crossAx val="-1051674992"/>
        <c:crosses val="autoZero"/>
        <c:auto val="1"/>
        <c:lblAlgn val="ctr"/>
        <c:lblOffset val="500"/>
        <c:noMultiLvlLbl val="0"/>
      </c:catAx>
      <c:valAx>
        <c:axId val="-1051674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.00%" sourceLinked="0"/>
        <c:majorTickMark val="cross"/>
        <c:min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-1051675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75686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GRAFICO CURVA "S" </a:t>
            </a:r>
          </a:p>
        </c:rich>
      </c:tx>
      <c:layout>
        <c:manualLayout>
          <c:xMode val="edge"/>
          <c:yMode val="edge"/>
          <c:x val="0.43985450954907029"/>
          <c:y val="3.357219400829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61545545293048E-2"/>
          <c:y val="8.6296387839412445E-2"/>
          <c:w val="0.85913852544478853"/>
          <c:h val="0.80466899067957065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S'!$G$10:$AG$10</c:f>
              <c:strCache>
                <c:ptCount val="27"/>
                <c:pt idx="1">
                  <c:v>MES 1</c:v>
                </c:pt>
                <c:pt idx="2">
                  <c:v>MES 2</c:v>
                </c:pt>
                <c:pt idx="3">
                  <c:v>MES 3</c:v>
                </c:pt>
                <c:pt idx="4">
                  <c:v>MES 4</c:v>
                </c:pt>
                <c:pt idx="5">
                  <c:v>MES 5</c:v>
                </c:pt>
                <c:pt idx="6">
                  <c:v>MES 6</c:v>
                </c:pt>
                <c:pt idx="7">
                  <c:v>MES 7</c:v>
                </c:pt>
                <c:pt idx="8">
                  <c:v>MES 8</c:v>
                </c:pt>
                <c:pt idx="9">
                  <c:v>MES 9</c:v>
                </c:pt>
                <c:pt idx="10">
                  <c:v>MES 10</c:v>
                </c:pt>
                <c:pt idx="11">
                  <c:v>MES 11</c:v>
                </c:pt>
                <c:pt idx="12">
                  <c:v>MES 12</c:v>
                </c:pt>
                <c:pt idx="13">
                  <c:v>MES 13</c:v>
                </c:pt>
                <c:pt idx="14">
                  <c:v>MES 14</c:v>
                </c:pt>
                <c:pt idx="15">
                  <c:v>MES 15</c:v>
                </c:pt>
                <c:pt idx="16">
                  <c:v>MES 16</c:v>
                </c:pt>
                <c:pt idx="17">
                  <c:v>MES 17</c:v>
                </c:pt>
                <c:pt idx="18">
                  <c:v>MES 18</c:v>
                </c:pt>
                <c:pt idx="19">
                  <c:v>MES 19</c:v>
                </c:pt>
                <c:pt idx="20">
                  <c:v>MES 20</c:v>
                </c:pt>
                <c:pt idx="21">
                  <c:v>MES 21</c:v>
                </c:pt>
                <c:pt idx="22">
                  <c:v>MES 22</c:v>
                </c:pt>
                <c:pt idx="23">
                  <c:v>MES 23</c:v>
                </c:pt>
                <c:pt idx="24">
                  <c:v>MES 24</c:v>
                </c:pt>
                <c:pt idx="25">
                  <c:v>MES 25</c:v>
                </c:pt>
                <c:pt idx="26">
                  <c:v>MES 26</c:v>
                </c:pt>
              </c:strCache>
            </c:strRef>
          </c:cat>
          <c:val>
            <c:numRef>
              <c:f>'CURVA S'!$G$33:$AG$33</c:f>
              <c:numCache>
                <c:formatCode>#,##0.00</c:formatCode>
                <c:ptCount val="27"/>
                <c:pt idx="1">
                  <c:v>2606926.0490547623</c:v>
                </c:pt>
                <c:pt idx="2">
                  <c:v>6368228.5424752748</c:v>
                </c:pt>
                <c:pt idx="3">
                  <c:v>9317029.2103570327</c:v>
                </c:pt>
                <c:pt idx="4">
                  <c:v>21391772.038302943</c:v>
                </c:pt>
                <c:pt idx="5">
                  <c:v>30804784.071748801</c:v>
                </c:pt>
                <c:pt idx="6">
                  <c:v>38822071.764904007</c:v>
                </c:pt>
                <c:pt idx="7">
                  <c:v>47950600.905733347</c:v>
                </c:pt>
                <c:pt idx="8">
                  <c:v>54958329.670129731</c:v>
                </c:pt>
                <c:pt idx="9">
                  <c:v>62149167.707675509</c:v>
                </c:pt>
                <c:pt idx="10">
                  <c:v>67294607.771532565</c:v>
                </c:pt>
                <c:pt idx="11">
                  <c:v>74007723.158896133</c:v>
                </c:pt>
                <c:pt idx="12">
                  <c:v>81390275.476358503</c:v>
                </c:pt>
                <c:pt idx="13">
                  <c:v>87620833.844449788</c:v>
                </c:pt>
                <c:pt idx="14">
                  <c:v>94483964.271392882</c:v>
                </c:pt>
                <c:pt idx="15">
                  <c:v>103198276.15850385</c:v>
                </c:pt>
                <c:pt idx="16">
                  <c:v>112670214.92716937</c:v>
                </c:pt>
                <c:pt idx="17">
                  <c:v>121525833.84227364</c:v>
                </c:pt>
                <c:pt idx="18">
                  <c:v>128384208.26429532</c:v>
                </c:pt>
                <c:pt idx="19">
                  <c:v>133061179.43539584</c:v>
                </c:pt>
                <c:pt idx="20">
                  <c:v>138125795.33399215</c:v>
                </c:pt>
                <c:pt idx="21">
                  <c:v>142523482.11402413</c:v>
                </c:pt>
                <c:pt idx="22">
                  <c:v>146245445.96728867</c:v>
                </c:pt>
                <c:pt idx="23">
                  <c:v>149860984.59461707</c:v>
                </c:pt>
                <c:pt idx="24">
                  <c:v>152840574.2295301</c:v>
                </c:pt>
                <c:pt idx="25">
                  <c:v>155122444.64313492</c:v>
                </c:pt>
                <c:pt idx="26">
                  <c:v>155694141.22772479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'CURVA 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BC-4DAF-8BA1-78901A68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1675536"/>
        <c:axId val="-1051674992"/>
      </c:lineChart>
      <c:catAx>
        <c:axId val="-1051675536"/>
        <c:scaling>
          <c:orientation val="minMax"/>
        </c:scaling>
        <c:delete val="0"/>
        <c:axPos val="b"/>
        <c:minorGridlines>
          <c:spPr>
            <a:ln>
              <a:prstDash val="sysDot"/>
            </a:ln>
          </c:spPr>
        </c:minorGridlines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s-PE"/>
          </a:p>
        </c:txPr>
        <c:crossAx val="-1051674992"/>
        <c:crosses val="autoZero"/>
        <c:auto val="1"/>
        <c:lblAlgn val="ctr"/>
        <c:lblOffset val="500"/>
        <c:noMultiLvlLbl val="0"/>
      </c:catAx>
      <c:valAx>
        <c:axId val="-1051674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&quot;S/&quot;#,##0.00" sourceLinked="0"/>
        <c:majorTickMark val="cross"/>
        <c:min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-1051675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75686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60688</xdr:colOff>
      <xdr:row>0</xdr:row>
      <xdr:rowOff>98452</xdr:rowOff>
    </xdr:from>
    <xdr:to>
      <xdr:col>2</xdr:col>
      <xdr:colOff>190500</xdr:colOff>
      <xdr:row>5</xdr:row>
      <xdr:rowOff>49106</xdr:rowOff>
    </xdr:to>
    <xdr:sp macro="" textlink="">
      <xdr:nvSpPr>
        <xdr:cNvPr id="4" name="Elipse 4">
          <a:extLst>
            <a:ext uri="{FF2B5EF4-FFF2-40B4-BE49-F238E27FC236}">
              <a16:creationId xmlns:a16="http://schemas.microsoft.com/office/drawing/2014/main" id="{C2840C26-1E4B-4CDB-8E54-959F47AFF2E5}"/>
            </a:ext>
          </a:extLst>
        </xdr:cNvPr>
        <xdr:cNvSpPr>
          <a:spLocks noChangeArrowheads="1"/>
        </xdr:cNvSpPr>
      </xdr:nvSpPr>
      <xdr:spPr bwMode="auto">
        <a:xfrm>
          <a:off x="183953" y="98452"/>
          <a:ext cx="1093518" cy="791095"/>
        </a:xfrm>
        <a:prstGeom prst="ellips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 algn="ctr">
          <a:solidFill>
            <a:srgbClr val="0070C0"/>
          </a:solidFill>
          <a:prstDash val="sysDash"/>
          <a:bevel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es-PE" sz="1600" b="1" i="0" u="none" strike="noStrike" baseline="0">
              <a:solidFill>
                <a:srgbClr val="2F5496"/>
              </a:solidFill>
              <a:latin typeface="Bahnschrift"/>
            </a:rPr>
            <a:t>CCSG</a:t>
          </a:r>
        </a:p>
        <a:p>
          <a:pPr algn="l" rtl="0"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CONSORCIO CONSULTOR</a:t>
          </a:r>
        </a:p>
        <a:p>
          <a:pPr algn="l" rtl="0">
            <a:lnSpc>
              <a:spcPts val="500"/>
            </a:lnSpc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SAUL GARRIDO</a:t>
          </a:r>
        </a:p>
        <a:p>
          <a:pPr algn="l" rtl="0"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  <a:p>
          <a:pPr algn="l" rtl="0">
            <a:lnSpc>
              <a:spcPts val="500"/>
            </a:lnSpc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</xdr:txBody>
    </xdr:sp>
    <xdr:clientData/>
  </xdr:twoCellAnchor>
  <xdr:twoCellAnchor editAs="oneCell">
    <xdr:from>
      <xdr:col>29</xdr:col>
      <xdr:colOff>136072</xdr:colOff>
      <xdr:row>0</xdr:row>
      <xdr:rowOff>54429</xdr:rowOff>
    </xdr:from>
    <xdr:to>
      <xdr:col>32</xdr:col>
      <xdr:colOff>475129</xdr:colOff>
      <xdr:row>5</xdr:row>
      <xdr:rowOff>40822</xdr:rowOff>
    </xdr:to>
    <xdr:pic>
      <xdr:nvPicPr>
        <xdr:cNvPr id="6" name="Imagen 5" descr="Eventoss - Región Tumbes » Región Tumbes">
          <a:extLst>
            <a:ext uri="{FF2B5EF4-FFF2-40B4-BE49-F238E27FC236}">
              <a16:creationId xmlns:a16="http://schemas.microsoft.com/office/drawing/2014/main" id="{64405358-8C6C-49EF-937B-21CD8768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2"/>
        <a:stretch/>
      </xdr:blipFill>
      <xdr:spPr bwMode="auto">
        <a:xfrm>
          <a:off x="22315715" y="54429"/>
          <a:ext cx="2800348" cy="87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104775</xdr:rowOff>
    </xdr:from>
    <xdr:to>
      <xdr:col>17</xdr:col>
      <xdr:colOff>238125</xdr:colOff>
      <xdr:row>84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266703</xdr:colOff>
      <xdr:row>36</xdr:row>
      <xdr:rowOff>66674</xdr:rowOff>
    </xdr:from>
    <xdr:to>
      <xdr:col>32</xdr:col>
      <xdr:colOff>571503</xdr:colOff>
      <xdr:row>84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68037</xdr:colOff>
      <xdr:row>0</xdr:row>
      <xdr:rowOff>71239</xdr:rowOff>
    </xdr:from>
    <xdr:to>
      <xdr:col>2</xdr:col>
      <xdr:colOff>381001</xdr:colOff>
      <xdr:row>4</xdr:row>
      <xdr:rowOff>68036</xdr:rowOff>
    </xdr:to>
    <xdr:sp macro="" textlink="">
      <xdr:nvSpPr>
        <xdr:cNvPr id="8" name="Elipse 4">
          <a:extLst>
            <a:ext uri="{FF2B5EF4-FFF2-40B4-BE49-F238E27FC236}">
              <a16:creationId xmlns:a16="http://schemas.microsoft.com/office/drawing/2014/main" id="{1B0B1F7B-E3E7-42EE-B144-7278D43A499B}"/>
            </a:ext>
          </a:extLst>
        </xdr:cNvPr>
        <xdr:cNvSpPr>
          <a:spLocks noChangeArrowheads="1"/>
        </xdr:cNvSpPr>
      </xdr:nvSpPr>
      <xdr:spPr bwMode="auto">
        <a:xfrm>
          <a:off x="68037" y="71239"/>
          <a:ext cx="979714" cy="704368"/>
        </a:xfrm>
        <a:prstGeom prst="ellipse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12700" algn="ctr">
          <a:solidFill>
            <a:srgbClr val="0070C0"/>
          </a:solidFill>
          <a:prstDash val="sysDash"/>
          <a:bevel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es-PE" sz="1600" b="1" i="0" u="none" strike="noStrike" baseline="0">
              <a:solidFill>
                <a:srgbClr val="2F5496"/>
              </a:solidFill>
              <a:latin typeface="Bahnschrift"/>
            </a:rPr>
            <a:t>CCSG</a:t>
          </a:r>
        </a:p>
        <a:p>
          <a:pPr algn="l" rtl="0"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CONSORCIO CONSULTOR</a:t>
          </a:r>
        </a:p>
        <a:p>
          <a:pPr algn="l" rtl="0">
            <a:lnSpc>
              <a:spcPts val="500"/>
            </a:lnSpc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SAUL GARRIDO</a:t>
          </a:r>
        </a:p>
        <a:p>
          <a:pPr algn="l" rtl="0"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  <a:p>
          <a:pPr algn="l" rtl="0">
            <a:lnSpc>
              <a:spcPts val="500"/>
            </a:lnSpc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</xdr:txBody>
    </xdr:sp>
    <xdr:clientData/>
  </xdr:twoCellAnchor>
  <xdr:twoCellAnchor editAs="oneCell">
    <xdr:from>
      <xdr:col>29</xdr:col>
      <xdr:colOff>684504</xdr:colOff>
      <xdr:row>0</xdr:row>
      <xdr:rowOff>68036</xdr:rowOff>
    </xdr:from>
    <xdr:to>
      <xdr:col>33</xdr:col>
      <xdr:colOff>38100</xdr:colOff>
      <xdr:row>4</xdr:row>
      <xdr:rowOff>95251</xdr:rowOff>
    </xdr:to>
    <xdr:pic>
      <xdr:nvPicPr>
        <xdr:cNvPr id="9" name="Imagen 8" descr="Eventoss - Región Tumbes » Región Tumbes">
          <a:extLst>
            <a:ext uri="{FF2B5EF4-FFF2-40B4-BE49-F238E27FC236}">
              <a16:creationId xmlns:a16="http://schemas.microsoft.com/office/drawing/2014/main" id="{15AC5488-43C3-4102-9D8E-CDC8D965B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2"/>
        <a:stretch/>
      </xdr:blipFill>
      <xdr:spPr bwMode="auto">
        <a:xfrm>
          <a:off x="19639254" y="68036"/>
          <a:ext cx="2281853" cy="73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92849</xdr:rowOff>
    </xdr:from>
    <xdr:to>
      <xdr:col>1</xdr:col>
      <xdr:colOff>67235</xdr:colOff>
      <xdr:row>4</xdr:row>
      <xdr:rowOff>39820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E440D8B8-FB65-4399-8405-43D17C069987}"/>
            </a:ext>
          </a:extLst>
        </xdr:cNvPr>
        <xdr:cNvSpPr>
          <a:spLocks noChangeArrowheads="1"/>
        </xdr:cNvSpPr>
      </xdr:nvSpPr>
      <xdr:spPr bwMode="auto">
        <a:xfrm>
          <a:off x="78441" y="92849"/>
          <a:ext cx="1042147" cy="708971"/>
        </a:xfrm>
        <a:prstGeom prst="ellips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 algn="ctr">
          <a:solidFill>
            <a:srgbClr val="0070C0"/>
          </a:solidFill>
          <a:prstDash val="sysDash"/>
          <a:bevel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es-PE" sz="1600" b="1" i="0" u="none" strike="noStrike" baseline="0">
              <a:solidFill>
                <a:srgbClr val="2F5496"/>
              </a:solidFill>
              <a:latin typeface="Bahnschrift"/>
            </a:rPr>
            <a:t>CCSG</a:t>
          </a:r>
        </a:p>
        <a:p>
          <a:pPr algn="l" rtl="0"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CONSORCIO CONSULTOR</a:t>
          </a:r>
        </a:p>
        <a:p>
          <a:pPr algn="l" rtl="0">
            <a:lnSpc>
              <a:spcPts val="500"/>
            </a:lnSpc>
            <a:defRPr sz="1000"/>
          </a:pPr>
          <a:r>
            <a:rPr lang="es-PE" sz="500" b="0" i="0" u="none" strike="noStrike" baseline="0">
              <a:solidFill>
                <a:srgbClr val="2F5496"/>
              </a:solidFill>
              <a:latin typeface="Bahnschrift"/>
            </a:rPr>
            <a:t>SAUL GARRIDO</a:t>
          </a:r>
        </a:p>
        <a:p>
          <a:pPr algn="l" rtl="0"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  <a:p>
          <a:pPr algn="l" rtl="0">
            <a:lnSpc>
              <a:spcPts val="500"/>
            </a:lnSpc>
            <a:defRPr sz="1000"/>
          </a:pPr>
          <a:endParaRPr lang="es-PE" sz="500" b="0" i="0" u="none" strike="noStrike" baseline="0">
            <a:solidFill>
              <a:srgbClr val="2F5496"/>
            </a:solidFill>
            <a:latin typeface="Bahnschrift"/>
          </a:endParaRPr>
        </a:p>
      </xdr:txBody>
    </xdr:sp>
    <xdr:clientData/>
  </xdr:twoCellAnchor>
  <xdr:twoCellAnchor editAs="oneCell">
    <xdr:from>
      <xdr:col>26</xdr:col>
      <xdr:colOff>739731</xdr:colOff>
      <xdr:row>0</xdr:row>
      <xdr:rowOff>103255</xdr:rowOff>
    </xdr:from>
    <xdr:to>
      <xdr:col>29</xdr:col>
      <xdr:colOff>420722</xdr:colOff>
      <xdr:row>4</xdr:row>
      <xdr:rowOff>80843</xdr:rowOff>
    </xdr:to>
    <xdr:pic>
      <xdr:nvPicPr>
        <xdr:cNvPr id="6" name="Imagen 5" descr="Eventoss - Región Tumbes » Región Tumbes">
          <a:extLst>
            <a:ext uri="{FF2B5EF4-FFF2-40B4-BE49-F238E27FC236}">
              <a16:creationId xmlns:a16="http://schemas.microsoft.com/office/drawing/2014/main" id="{9C42F08A-6FDC-4618-AFC2-A5A70D528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2"/>
        <a:stretch/>
      </xdr:blipFill>
      <xdr:spPr bwMode="auto">
        <a:xfrm>
          <a:off x="24525017" y="103255"/>
          <a:ext cx="229356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165652</xdr:colOff>
      <xdr:row>0</xdr:row>
      <xdr:rowOff>69463</xdr:rowOff>
    </xdr:from>
    <xdr:to>
      <xdr:col>1</xdr:col>
      <xdr:colOff>604630</xdr:colOff>
      <xdr:row>2</xdr:row>
      <xdr:rowOff>107674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62AF46E7-B03D-472E-B847-C4FD22EFB6C6}"/>
            </a:ext>
          </a:extLst>
        </xdr:cNvPr>
        <xdr:cNvSpPr>
          <a:spLocks noChangeArrowheads="1"/>
        </xdr:cNvSpPr>
      </xdr:nvSpPr>
      <xdr:spPr bwMode="auto">
        <a:xfrm>
          <a:off x="165652" y="69463"/>
          <a:ext cx="927652" cy="551733"/>
        </a:xfrm>
        <a:prstGeom prst="ellips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 algn="ctr">
          <a:solidFill>
            <a:srgbClr val="0070C0"/>
          </a:solidFill>
          <a:prstDash val="sysDash"/>
          <a:bevel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800"/>
            </a:lnSpc>
            <a:defRPr sz="1000"/>
          </a:pPr>
          <a:r>
            <a:rPr lang="es-PE" sz="1200" b="1" i="0" u="none" strike="noStrike" baseline="0">
              <a:solidFill>
                <a:srgbClr val="2F5496"/>
              </a:solidFill>
              <a:latin typeface="Bahnschrift"/>
            </a:rPr>
            <a:t>CCSG</a:t>
          </a:r>
        </a:p>
        <a:p>
          <a:pPr algn="l" rtl="0">
            <a:defRPr sz="1000"/>
          </a:pPr>
          <a:r>
            <a:rPr lang="es-PE" sz="300" b="0" i="0" u="none" strike="noStrike" baseline="0">
              <a:solidFill>
                <a:srgbClr val="2F5496"/>
              </a:solidFill>
              <a:latin typeface="Bahnschrift"/>
            </a:rPr>
            <a:t>CONSORCIO CONSULTOR</a:t>
          </a:r>
        </a:p>
        <a:p>
          <a:pPr algn="l" rtl="0">
            <a:lnSpc>
              <a:spcPts val="500"/>
            </a:lnSpc>
            <a:defRPr sz="1000"/>
          </a:pPr>
          <a:r>
            <a:rPr lang="es-PE" sz="300" b="0" i="0" u="none" strike="noStrike" baseline="0">
              <a:solidFill>
                <a:srgbClr val="2F5496"/>
              </a:solidFill>
              <a:latin typeface="Bahnschrift"/>
            </a:rPr>
            <a:t>SAUL GARRIDO</a:t>
          </a:r>
        </a:p>
        <a:p>
          <a:pPr algn="l" rtl="0">
            <a:defRPr sz="1000"/>
          </a:pPr>
          <a:endParaRPr lang="es-PE" sz="300" b="0" i="0" u="none" strike="noStrike" baseline="0">
            <a:solidFill>
              <a:srgbClr val="2F5496"/>
            </a:solidFill>
            <a:latin typeface="Bahnschrift"/>
          </a:endParaRPr>
        </a:p>
        <a:p>
          <a:pPr algn="l" rtl="0">
            <a:lnSpc>
              <a:spcPts val="500"/>
            </a:lnSpc>
            <a:defRPr sz="1000"/>
          </a:pPr>
          <a:endParaRPr lang="es-PE" sz="300" b="0" i="0" u="none" strike="noStrike" baseline="0">
            <a:solidFill>
              <a:srgbClr val="2F5496"/>
            </a:solidFill>
            <a:latin typeface="Bahnschrift"/>
          </a:endParaRPr>
        </a:p>
      </xdr:txBody>
    </xdr:sp>
    <xdr:clientData/>
  </xdr:twoCellAnchor>
  <xdr:twoCellAnchor editAs="oneCell">
    <xdr:from>
      <xdr:col>6</xdr:col>
      <xdr:colOff>679173</xdr:colOff>
      <xdr:row>0</xdr:row>
      <xdr:rowOff>66260</xdr:rowOff>
    </xdr:from>
    <xdr:to>
      <xdr:col>10</xdr:col>
      <xdr:colOff>84627</xdr:colOff>
      <xdr:row>2</xdr:row>
      <xdr:rowOff>92827</xdr:rowOff>
    </xdr:to>
    <xdr:pic>
      <xdr:nvPicPr>
        <xdr:cNvPr id="6" name="Imagen 5" descr="Eventoss - Región Tumbes » Región Tumbes">
          <a:extLst>
            <a:ext uri="{FF2B5EF4-FFF2-40B4-BE49-F238E27FC236}">
              <a16:creationId xmlns:a16="http://schemas.microsoft.com/office/drawing/2014/main" id="{313B77BF-0737-417B-9CF8-71DD4F00C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2"/>
        <a:stretch/>
      </xdr:blipFill>
      <xdr:spPr bwMode="auto">
        <a:xfrm>
          <a:off x="5143499" y="66260"/>
          <a:ext cx="1674889" cy="54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88"/>
  <sheetViews>
    <sheetView tabSelected="1" view="pageBreakPreview" topLeftCell="A856" zoomScale="85" zoomScaleNormal="85" zoomScaleSheetLayoutView="85" workbookViewId="0">
      <selection activeCell="F1087" sqref="F1087"/>
    </sheetView>
  </sheetViews>
  <sheetFormatPr baseColWidth="10" defaultColWidth="6.85546875" defaultRowHeight="14.1" customHeight="1" x14ac:dyDescent="0.3"/>
  <cols>
    <col min="1" max="1" width="1.85546875" style="27" customWidth="1"/>
    <col min="2" max="2" width="17" style="19" customWidth="1"/>
    <col min="3" max="3" width="26.28515625" style="431" customWidth="1"/>
    <col min="4" max="4" width="13.28515625" style="431" customWidth="1"/>
    <col min="5" max="5" width="11.140625" style="431" customWidth="1"/>
    <col min="6" max="6" width="16.140625" style="2" customWidth="1"/>
    <col min="7" max="7" width="2.28515625" style="22" customWidth="1"/>
    <col min="8" max="33" width="12.42578125" style="33" customWidth="1"/>
    <col min="34" max="34" width="13.85546875" style="1" customWidth="1"/>
    <col min="35" max="198" width="6.85546875" style="1"/>
    <col min="199" max="199" width="2.5703125" style="1" customWidth="1"/>
    <col min="200" max="200" width="17.140625" style="1" customWidth="1"/>
    <col min="201" max="201" width="56.7109375" style="1" customWidth="1"/>
    <col min="202" max="202" width="7.28515625" style="1" customWidth="1"/>
    <col min="203" max="204" width="8.7109375" style="1" customWidth="1"/>
    <col min="205" max="205" width="14.28515625" style="1" customWidth="1"/>
    <col min="206" max="206" width="1.42578125" style="1" customWidth="1"/>
    <col min="207" max="221" width="12.7109375" style="1" customWidth="1"/>
    <col min="222" max="222" width="4.42578125" style="1" customWidth="1"/>
    <col min="223" max="223" width="12.28515625" style="1" customWidth="1"/>
    <col min="224" max="224" width="12.5703125" style="1" customWidth="1"/>
    <col min="225" max="225" width="9.85546875" style="1" bestFit="1" customWidth="1"/>
    <col min="226" max="454" width="6.85546875" style="1"/>
    <col min="455" max="455" width="2.5703125" style="1" customWidth="1"/>
    <col min="456" max="456" width="17.140625" style="1" customWidth="1"/>
    <col min="457" max="457" width="56.7109375" style="1" customWidth="1"/>
    <col min="458" max="458" width="7.28515625" style="1" customWidth="1"/>
    <col min="459" max="460" width="8.7109375" style="1" customWidth="1"/>
    <col min="461" max="461" width="14.28515625" style="1" customWidth="1"/>
    <col min="462" max="462" width="1.42578125" style="1" customWidth="1"/>
    <col min="463" max="477" width="12.7109375" style="1" customWidth="1"/>
    <col min="478" max="478" width="4.42578125" style="1" customWidth="1"/>
    <col min="479" max="479" width="12.28515625" style="1" customWidth="1"/>
    <col min="480" max="480" width="12.5703125" style="1" customWidth="1"/>
    <col min="481" max="481" width="9.85546875" style="1" bestFit="1" customWidth="1"/>
    <col min="482" max="710" width="6.85546875" style="1"/>
    <col min="711" max="711" width="2.5703125" style="1" customWidth="1"/>
    <col min="712" max="712" width="17.140625" style="1" customWidth="1"/>
    <col min="713" max="713" width="56.7109375" style="1" customWidth="1"/>
    <col min="714" max="714" width="7.28515625" style="1" customWidth="1"/>
    <col min="715" max="716" width="8.7109375" style="1" customWidth="1"/>
    <col min="717" max="717" width="14.28515625" style="1" customWidth="1"/>
    <col min="718" max="718" width="1.42578125" style="1" customWidth="1"/>
    <col min="719" max="733" width="12.7109375" style="1" customWidth="1"/>
    <col min="734" max="734" width="4.42578125" style="1" customWidth="1"/>
    <col min="735" max="735" width="12.28515625" style="1" customWidth="1"/>
    <col min="736" max="736" width="12.5703125" style="1" customWidth="1"/>
    <col min="737" max="737" width="9.85546875" style="1" bestFit="1" customWidth="1"/>
    <col min="738" max="966" width="6.85546875" style="1"/>
    <col min="967" max="967" width="2.5703125" style="1" customWidth="1"/>
    <col min="968" max="968" width="17.140625" style="1" customWidth="1"/>
    <col min="969" max="969" width="56.7109375" style="1" customWidth="1"/>
    <col min="970" max="970" width="7.28515625" style="1" customWidth="1"/>
    <col min="971" max="972" width="8.7109375" style="1" customWidth="1"/>
    <col min="973" max="973" width="14.28515625" style="1" customWidth="1"/>
    <col min="974" max="974" width="1.42578125" style="1" customWidth="1"/>
    <col min="975" max="989" width="12.7109375" style="1" customWidth="1"/>
    <col min="990" max="990" width="4.42578125" style="1" customWidth="1"/>
    <col min="991" max="991" width="12.28515625" style="1" customWidth="1"/>
    <col min="992" max="992" width="12.5703125" style="1" customWidth="1"/>
    <col min="993" max="993" width="9.85546875" style="1" bestFit="1" customWidth="1"/>
    <col min="994" max="1222" width="6.85546875" style="1"/>
    <col min="1223" max="1223" width="2.5703125" style="1" customWidth="1"/>
    <col min="1224" max="1224" width="17.140625" style="1" customWidth="1"/>
    <col min="1225" max="1225" width="56.7109375" style="1" customWidth="1"/>
    <col min="1226" max="1226" width="7.28515625" style="1" customWidth="1"/>
    <col min="1227" max="1228" width="8.7109375" style="1" customWidth="1"/>
    <col min="1229" max="1229" width="14.28515625" style="1" customWidth="1"/>
    <col min="1230" max="1230" width="1.42578125" style="1" customWidth="1"/>
    <col min="1231" max="1245" width="12.7109375" style="1" customWidth="1"/>
    <col min="1246" max="1246" width="4.42578125" style="1" customWidth="1"/>
    <col min="1247" max="1247" width="12.28515625" style="1" customWidth="1"/>
    <col min="1248" max="1248" width="12.5703125" style="1" customWidth="1"/>
    <col min="1249" max="1249" width="9.85546875" style="1" bestFit="1" customWidth="1"/>
    <col min="1250" max="1478" width="6.85546875" style="1"/>
    <col min="1479" max="1479" width="2.5703125" style="1" customWidth="1"/>
    <col min="1480" max="1480" width="17.140625" style="1" customWidth="1"/>
    <col min="1481" max="1481" width="56.7109375" style="1" customWidth="1"/>
    <col min="1482" max="1482" width="7.28515625" style="1" customWidth="1"/>
    <col min="1483" max="1484" width="8.7109375" style="1" customWidth="1"/>
    <col min="1485" max="1485" width="14.28515625" style="1" customWidth="1"/>
    <col min="1486" max="1486" width="1.42578125" style="1" customWidth="1"/>
    <col min="1487" max="1501" width="12.7109375" style="1" customWidth="1"/>
    <col min="1502" max="1502" width="4.42578125" style="1" customWidth="1"/>
    <col min="1503" max="1503" width="12.28515625" style="1" customWidth="1"/>
    <col min="1504" max="1504" width="12.5703125" style="1" customWidth="1"/>
    <col min="1505" max="1505" width="9.85546875" style="1" bestFit="1" customWidth="1"/>
    <col min="1506" max="1734" width="6.85546875" style="1"/>
    <col min="1735" max="1735" width="2.5703125" style="1" customWidth="1"/>
    <col min="1736" max="1736" width="17.140625" style="1" customWidth="1"/>
    <col min="1737" max="1737" width="56.7109375" style="1" customWidth="1"/>
    <col min="1738" max="1738" width="7.28515625" style="1" customWidth="1"/>
    <col min="1739" max="1740" width="8.7109375" style="1" customWidth="1"/>
    <col min="1741" max="1741" width="14.28515625" style="1" customWidth="1"/>
    <col min="1742" max="1742" width="1.42578125" style="1" customWidth="1"/>
    <col min="1743" max="1757" width="12.7109375" style="1" customWidth="1"/>
    <col min="1758" max="1758" width="4.42578125" style="1" customWidth="1"/>
    <col min="1759" max="1759" width="12.28515625" style="1" customWidth="1"/>
    <col min="1760" max="1760" width="12.5703125" style="1" customWidth="1"/>
    <col min="1761" max="1761" width="9.85546875" style="1" bestFit="1" customWidth="1"/>
    <col min="1762" max="1990" width="6.85546875" style="1"/>
    <col min="1991" max="1991" width="2.5703125" style="1" customWidth="1"/>
    <col min="1992" max="1992" width="17.140625" style="1" customWidth="1"/>
    <col min="1993" max="1993" width="56.7109375" style="1" customWidth="1"/>
    <col min="1994" max="1994" width="7.28515625" style="1" customWidth="1"/>
    <col min="1995" max="1996" width="8.7109375" style="1" customWidth="1"/>
    <col min="1997" max="1997" width="14.28515625" style="1" customWidth="1"/>
    <col min="1998" max="1998" width="1.42578125" style="1" customWidth="1"/>
    <col min="1999" max="2013" width="12.7109375" style="1" customWidth="1"/>
    <col min="2014" max="2014" width="4.42578125" style="1" customWidth="1"/>
    <col min="2015" max="2015" width="12.28515625" style="1" customWidth="1"/>
    <col min="2016" max="2016" width="12.5703125" style="1" customWidth="1"/>
    <col min="2017" max="2017" width="9.85546875" style="1" bestFit="1" customWidth="1"/>
    <col min="2018" max="2246" width="6.85546875" style="1"/>
    <col min="2247" max="2247" width="2.5703125" style="1" customWidth="1"/>
    <col min="2248" max="2248" width="17.140625" style="1" customWidth="1"/>
    <col min="2249" max="2249" width="56.7109375" style="1" customWidth="1"/>
    <col min="2250" max="2250" width="7.28515625" style="1" customWidth="1"/>
    <col min="2251" max="2252" width="8.7109375" style="1" customWidth="1"/>
    <col min="2253" max="2253" width="14.28515625" style="1" customWidth="1"/>
    <col min="2254" max="2254" width="1.42578125" style="1" customWidth="1"/>
    <col min="2255" max="2269" width="12.7109375" style="1" customWidth="1"/>
    <col min="2270" max="2270" width="4.42578125" style="1" customWidth="1"/>
    <col min="2271" max="2271" width="12.28515625" style="1" customWidth="1"/>
    <col min="2272" max="2272" width="12.5703125" style="1" customWidth="1"/>
    <col min="2273" max="2273" width="9.85546875" style="1" bestFit="1" customWidth="1"/>
    <col min="2274" max="2502" width="6.85546875" style="1"/>
    <col min="2503" max="2503" width="2.5703125" style="1" customWidth="1"/>
    <col min="2504" max="2504" width="17.140625" style="1" customWidth="1"/>
    <col min="2505" max="2505" width="56.7109375" style="1" customWidth="1"/>
    <col min="2506" max="2506" width="7.28515625" style="1" customWidth="1"/>
    <col min="2507" max="2508" width="8.7109375" style="1" customWidth="1"/>
    <col min="2509" max="2509" width="14.28515625" style="1" customWidth="1"/>
    <col min="2510" max="2510" width="1.42578125" style="1" customWidth="1"/>
    <col min="2511" max="2525" width="12.7109375" style="1" customWidth="1"/>
    <col min="2526" max="2526" width="4.42578125" style="1" customWidth="1"/>
    <col min="2527" max="2527" width="12.28515625" style="1" customWidth="1"/>
    <col min="2528" max="2528" width="12.5703125" style="1" customWidth="1"/>
    <col min="2529" max="2529" width="9.85546875" style="1" bestFit="1" customWidth="1"/>
    <col min="2530" max="2758" width="6.85546875" style="1"/>
    <col min="2759" max="2759" width="2.5703125" style="1" customWidth="1"/>
    <col min="2760" max="2760" width="17.140625" style="1" customWidth="1"/>
    <col min="2761" max="2761" width="56.7109375" style="1" customWidth="1"/>
    <col min="2762" max="2762" width="7.28515625" style="1" customWidth="1"/>
    <col min="2763" max="2764" width="8.7109375" style="1" customWidth="1"/>
    <col min="2765" max="2765" width="14.28515625" style="1" customWidth="1"/>
    <col min="2766" max="2766" width="1.42578125" style="1" customWidth="1"/>
    <col min="2767" max="2781" width="12.7109375" style="1" customWidth="1"/>
    <col min="2782" max="2782" width="4.42578125" style="1" customWidth="1"/>
    <col min="2783" max="2783" width="12.28515625" style="1" customWidth="1"/>
    <col min="2784" max="2784" width="12.5703125" style="1" customWidth="1"/>
    <col min="2785" max="2785" width="9.85546875" style="1" bestFit="1" customWidth="1"/>
    <col min="2786" max="3014" width="6.85546875" style="1"/>
    <col min="3015" max="3015" width="2.5703125" style="1" customWidth="1"/>
    <col min="3016" max="3016" width="17.140625" style="1" customWidth="1"/>
    <col min="3017" max="3017" width="56.7109375" style="1" customWidth="1"/>
    <col min="3018" max="3018" width="7.28515625" style="1" customWidth="1"/>
    <col min="3019" max="3020" width="8.7109375" style="1" customWidth="1"/>
    <col min="3021" max="3021" width="14.28515625" style="1" customWidth="1"/>
    <col min="3022" max="3022" width="1.42578125" style="1" customWidth="1"/>
    <col min="3023" max="3037" width="12.7109375" style="1" customWidth="1"/>
    <col min="3038" max="3038" width="4.42578125" style="1" customWidth="1"/>
    <col min="3039" max="3039" width="12.28515625" style="1" customWidth="1"/>
    <col min="3040" max="3040" width="12.5703125" style="1" customWidth="1"/>
    <col min="3041" max="3041" width="9.85546875" style="1" bestFit="1" customWidth="1"/>
    <col min="3042" max="3270" width="6.85546875" style="1"/>
    <col min="3271" max="3271" width="2.5703125" style="1" customWidth="1"/>
    <col min="3272" max="3272" width="17.140625" style="1" customWidth="1"/>
    <col min="3273" max="3273" width="56.7109375" style="1" customWidth="1"/>
    <col min="3274" max="3274" width="7.28515625" style="1" customWidth="1"/>
    <col min="3275" max="3276" width="8.7109375" style="1" customWidth="1"/>
    <col min="3277" max="3277" width="14.28515625" style="1" customWidth="1"/>
    <col min="3278" max="3278" width="1.42578125" style="1" customWidth="1"/>
    <col min="3279" max="3293" width="12.7109375" style="1" customWidth="1"/>
    <col min="3294" max="3294" width="4.42578125" style="1" customWidth="1"/>
    <col min="3295" max="3295" width="12.28515625" style="1" customWidth="1"/>
    <col min="3296" max="3296" width="12.5703125" style="1" customWidth="1"/>
    <col min="3297" max="3297" width="9.85546875" style="1" bestFit="1" customWidth="1"/>
    <col min="3298" max="3526" width="6.85546875" style="1"/>
    <col min="3527" max="3527" width="2.5703125" style="1" customWidth="1"/>
    <col min="3528" max="3528" width="17.140625" style="1" customWidth="1"/>
    <col min="3529" max="3529" width="56.7109375" style="1" customWidth="1"/>
    <col min="3530" max="3530" width="7.28515625" style="1" customWidth="1"/>
    <col min="3531" max="3532" width="8.7109375" style="1" customWidth="1"/>
    <col min="3533" max="3533" width="14.28515625" style="1" customWidth="1"/>
    <col min="3534" max="3534" width="1.42578125" style="1" customWidth="1"/>
    <col min="3535" max="3549" width="12.7109375" style="1" customWidth="1"/>
    <col min="3550" max="3550" width="4.42578125" style="1" customWidth="1"/>
    <col min="3551" max="3551" width="12.28515625" style="1" customWidth="1"/>
    <col min="3552" max="3552" width="12.5703125" style="1" customWidth="1"/>
    <col min="3553" max="3553" width="9.85546875" style="1" bestFit="1" customWidth="1"/>
    <col min="3554" max="3782" width="6.85546875" style="1"/>
    <col min="3783" max="3783" width="2.5703125" style="1" customWidth="1"/>
    <col min="3784" max="3784" width="17.140625" style="1" customWidth="1"/>
    <col min="3785" max="3785" width="56.7109375" style="1" customWidth="1"/>
    <col min="3786" max="3786" width="7.28515625" style="1" customWidth="1"/>
    <col min="3787" max="3788" width="8.7109375" style="1" customWidth="1"/>
    <col min="3789" max="3789" width="14.28515625" style="1" customWidth="1"/>
    <col min="3790" max="3790" width="1.42578125" style="1" customWidth="1"/>
    <col min="3791" max="3805" width="12.7109375" style="1" customWidth="1"/>
    <col min="3806" max="3806" width="4.42578125" style="1" customWidth="1"/>
    <col min="3807" max="3807" width="12.28515625" style="1" customWidth="1"/>
    <col min="3808" max="3808" width="12.5703125" style="1" customWidth="1"/>
    <col min="3809" max="3809" width="9.85546875" style="1" bestFit="1" customWidth="1"/>
    <col min="3810" max="4038" width="6.85546875" style="1"/>
    <col min="4039" max="4039" width="2.5703125" style="1" customWidth="1"/>
    <col min="4040" max="4040" width="17.140625" style="1" customWidth="1"/>
    <col min="4041" max="4041" width="56.7109375" style="1" customWidth="1"/>
    <col min="4042" max="4042" width="7.28515625" style="1" customWidth="1"/>
    <col min="4043" max="4044" width="8.7109375" style="1" customWidth="1"/>
    <col min="4045" max="4045" width="14.28515625" style="1" customWidth="1"/>
    <col min="4046" max="4046" width="1.42578125" style="1" customWidth="1"/>
    <col min="4047" max="4061" width="12.7109375" style="1" customWidth="1"/>
    <col min="4062" max="4062" width="4.42578125" style="1" customWidth="1"/>
    <col min="4063" max="4063" width="12.28515625" style="1" customWidth="1"/>
    <col min="4064" max="4064" width="12.5703125" style="1" customWidth="1"/>
    <col min="4065" max="4065" width="9.85546875" style="1" bestFit="1" customWidth="1"/>
    <col min="4066" max="4294" width="6.85546875" style="1"/>
    <col min="4295" max="4295" width="2.5703125" style="1" customWidth="1"/>
    <col min="4296" max="4296" width="17.140625" style="1" customWidth="1"/>
    <col min="4297" max="4297" width="56.7109375" style="1" customWidth="1"/>
    <col min="4298" max="4298" width="7.28515625" style="1" customWidth="1"/>
    <col min="4299" max="4300" width="8.7109375" style="1" customWidth="1"/>
    <col min="4301" max="4301" width="14.28515625" style="1" customWidth="1"/>
    <col min="4302" max="4302" width="1.42578125" style="1" customWidth="1"/>
    <col min="4303" max="4317" width="12.7109375" style="1" customWidth="1"/>
    <col min="4318" max="4318" width="4.42578125" style="1" customWidth="1"/>
    <col min="4319" max="4319" width="12.28515625" style="1" customWidth="1"/>
    <col min="4320" max="4320" width="12.5703125" style="1" customWidth="1"/>
    <col min="4321" max="4321" width="9.85546875" style="1" bestFit="1" customWidth="1"/>
    <col min="4322" max="4550" width="6.85546875" style="1"/>
    <col min="4551" max="4551" width="2.5703125" style="1" customWidth="1"/>
    <col min="4552" max="4552" width="17.140625" style="1" customWidth="1"/>
    <col min="4553" max="4553" width="56.7109375" style="1" customWidth="1"/>
    <col min="4554" max="4554" width="7.28515625" style="1" customWidth="1"/>
    <col min="4555" max="4556" width="8.7109375" style="1" customWidth="1"/>
    <col min="4557" max="4557" width="14.28515625" style="1" customWidth="1"/>
    <col min="4558" max="4558" width="1.42578125" style="1" customWidth="1"/>
    <col min="4559" max="4573" width="12.7109375" style="1" customWidth="1"/>
    <col min="4574" max="4574" width="4.42578125" style="1" customWidth="1"/>
    <col min="4575" max="4575" width="12.28515625" style="1" customWidth="1"/>
    <col min="4576" max="4576" width="12.5703125" style="1" customWidth="1"/>
    <col min="4577" max="4577" width="9.85546875" style="1" bestFit="1" customWidth="1"/>
    <col min="4578" max="4806" width="6.85546875" style="1"/>
    <col min="4807" max="4807" width="2.5703125" style="1" customWidth="1"/>
    <col min="4808" max="4808" width="17.140625" style="1" customWidth="1"/>
    <col min="4809" max="4809" width="56.7109375" style="1" customWidth="1"/>
    <col min="4810" max="4810" width="7.28515625" style="1" customWidth="1"/>
    <col min="4811" max="4812" width="8.7109375" style="1" customWidth="1"/>
    <col min="4813" max="4813" width="14.28515625" style="1" customWidth="1"/>
    <col min="4814" max="4814" width="1.42578125" style="1" customWidth="1"/>
    <col min="4815" max="4829" width="12.7109375" style="1" customWidth="1"/>
    <col min="4830" max="4830" width="4.42578125" style="1" customWidth="1"/>
    <col min="4831" max="4831" width="12.28515625" style="1" customWidth="1"/>
    <col min="4832" max="4832" width="12.5703125" style="1" customWidth="1"/>
    <col min="4833" max="4833" width="9.85546875" style="1" bestFit="1" customWidth="1"/>
    <col min="4834" max="5062" width="6.85546875" style="1"/>
    <col min="5063" max="5063" width="2.5703125" style="1" customWidth="1"/>
    <col min="5064" max="5064" width="17.140625" style="1" customWidth="1"/>
    <col min="5065" max="5065" width="56.7109375" style="1" customWidth="1"/>
    <col min="5066" max="5066" width="7.28515625" style="1" customWidth="1"/>
    <col min="5067" max="5068" width="8.7109375" style="1" customWidth="1"/>
    <col min="5069" max="5069" width="14.28515625" style="1" customWidth="1"/>
    <col min="5070" max="5070" width="1.42578125" style="1" customWidth="1"/>
    <col min="5071" max="5085" width="12.7109375" style="1" customWidth="1"/>
    <col min="5086" max="5086" width="4.42578125" style="1" customWidth="1"/>
    <col min="5087" max="5087" width="12.28515625" style="1" customWidth="1"/>
    <col min="5088" max="5088" width="12.5703125" style="1" customWidth="1"/>
    <col min="5089" max="5089" width="9.85546875" style="1" bestFit="1" customWidth="1"/>
    <col min="5090" max="5318" width="6.85546875" style="1"/>
    <col min="5319" max="5319" width="2.5703125" style="1" customWidth="1"/>
    <col min="5320" max="5320" width="17.140625" style="1" customWidth="1"/>
    <col min="5321" max="5321" width="56.7109375" style="1" customWidth="1"/>
    <col min="5322" max="5322" width="7.28515625" style="1" customWidth="1"/>
    <col min="5323" max="5324" width="8.7109375" style="1" customWidth="1"/>
    <col min="5325" max="5325" width="14.28515625" style="1" customWidth="1"/>
    <col min="5326" max="5326" width="1.42578125" style="1" customWidth="1"/>
    <col min="5327" max="5341" width="12.7109375" style="1" customWidth="1"/>
    <col min="5342" max="5342" width="4.42578125" style="1" customWidth="1"/>
    <col min="5343" max="5343" width="12.28515625" style="1" customWidth="1"/>
    <col min="5344" max="5344" width="12.5703125" style="1" customWidth="1"/>
    <col min="5345" max="5345" width="9.85546875" style="1" bestFit="1" customWidth="1"/>
    <col min="5346" max="5574" width="6.85546875" style="1"/>
    <col min="5575" max="5575" width="2.5703125" style="1" customWidth="1"/>
    <col min="5576" max="5576" width="17.140625" style="1" customWidth="1"/>
    <col min="5577" max="5577" width="56.7109375" style="1" customWidth="1"/>
    <col min="5578" max="5578" width="7.28515625" style="1" customWidth="1"/>
    <col min="5579" max="5580" width="8.7109375" style="1" customWidth="1"/>
    <col min="5581" max="5581" width="14.28515625" style="1" customWidth="1"/>
    <col min="5582" max="5582" width="1.42578125" style="1" customWidth="1"/>
    <col min="5583" max="5597" width="12.7109375" style="1" customWidth="1"/>
    <col min="5598" max="5598" width="4.42578125" style="1" customWidth="1"/>
    <col min="5599" max="5599" width="12.28515625" style="1" customWidth="1"/>
    <col min="5600" max="5600" width="12.5703125" style="1" customWidth="1"/>
    <col min="5601" max="5601" width="9.85546875" style="1" bestFit="1" customWidth="1"/>
    <col min="5602" max="5830" width="6.85546875" style="1"/>
    <col min="5831" max="5831" width="2.5703125" style="1" customWidth="1"/>
    <col min="5832" max="5832" width="17.140625" style="1" customWidth="1"/>
    <col min="5833" max="5833" width="56.7109375" style="1" customWidth="1"/>
    <col min="5834" max="5834" width="7.28515625" style="1" customWidth="1"/>
    <col min="5835" max="5836" width="8.7109375" style="1" customWidth="1"/>
    <col min="5837" max="5837" width="14.28515625" style="1" customWidth="1"/>
    <col min="5838" max="5838" width="1.42578125" style="1" customWidth="1"/>
    <col min="5839" max="5853" width="12.7109375" style="1" customWidth="1"/>
    <col min="5854" max="5854" width="4.42578125" style="1" customWidth="1"/>
    <col min="5855" max="5855" width="12.28515625" style="1" customWidth="1"/>
    <col min="5856" max="5856" width="12.5703125" style="1" customWidth="1"/>
    <col min="5857" max="5857" width="9.85546875" style="1" bestFit="1" customWidth="1"/>
    <col min="5858" max="6086" width="6.85546875" style="1"/>
    <col min="6087" max="6087" width="2.5703125" style="1" customWidth="1"/>
    <col min="6088" max="6088" width="17.140625" style="1" customWidth="1"/>
    <col min="6089" max="6089" width="56.7109375" style="1" customWidth="1"/>
    <col min="6090" max="6090" width="7.28515625" style="1" customWidth="1"/>
    <col min="6091" max="6092" width="8.7109375" style="1" customWidth="1"/>
    <col min="6093" max="6093" width="14.28515625" style="1" customWidth="1"/>
    <col min="6094" max="6094" width="1.42578125" style="1" customWidth="1"/>
    <col min="6095" max="6109" width="12.7109375" style="1" customWidth="1"/>
    <col min="6110" max="6110" width="4.42578125" style="1" customWidth="1"/>
    <col min="6111" max="6111" width="12.28515625" style="1" customWidth="1"/>
    <col min="6112" max="6112" width="12.5703125" style="1" customWidth="1"/>
    <col min="6113" max="6113" width="9.85546875" style="1" bestFit="1" customWidth="1"/>
    <col min="6114" max="6342" width="6.85546875" style="1"/>
    <col min="6343" max="6343" width="2.5703125" style="1" customWidth="1"/>
    <col min="6344" max="6344" width="17.140625" style="1" customWidth="1"/>
    <col min="6345" max="6345" width="56.7109375" style="1" customWidth="1"/>
    <col min="6346" max="6346" width="7.28515625" style="1" customWidth="1"/>
    <col min="6347" max="6348" width="8.7109375" style="1" customWidth="1"/>
    <col min="6349" max="6349" width="14.28515625" style="1" customWidth="1"/>
    <col min="6350" max="6350" width="1.42578125" style="1" customWidth="1"/>
    <col min="6351" max="6365" width="12.7109375" style="1" customWidth="1"/>
    <col min="6366" max="6366" width="4.42578125" style="1" customWidth="1"/>
    <col min="6367" max="6367" width="12.28515625" style="1" customWidth="1"/>
    <col min="6368" max="6368" width="12.5703125" style="1" customWidth="1"/>
    <col min="6369" max="6369" width="9.85546875" style="1" bestFit="1" customWidth="1"/>
    <col min="6370" max="6598" width="6.85546875" style="1"/>
    <col min="6599" max="6599" width="2.5703125" style="1" customWidth="1"/>
    <col min="6600" max="6600" width="17.140625" style="1" customWidth="1"/>
    <col min="6601" max="6601" width="56.7109375" style="1" customWidth="1"/>
    <col min="6602" max="6602" width="7.28515625" style="1" customWidth="1"/>
    <col min="6603" max="6604" width="8.7109375" style="1" customWidth="1"/>
    <col min="6605" max="6605" width="14.28515625" style="1" customWidth="1"/>
    <col min="6606" max="6606" width="1.42578125" style="1" customWidth="1"/>
    <col min="6607" max="6621" width="12.7109375" style="1" customWidth="1"/>
    <col min="6622" max="6622" width="4.42578125" style="1" customWidth="1"/>
    <col min="6623" max="6623" width="12.28515625" style="1" customWidth="1"/>
    <col min="6624" max="6624" width="12.5703125" style="1" customWidth="1"/>
    <col min="6625" max="6625" width="9.85546875" style="1" bestFit="1" customWidth="1"/>
    <col min="6626" max="6854" width="6.85546875" style="1"/>
    <col min="6855" max="6855" width="2.5703125" style="1" customWidth="1"/>
    <col min="6856" max="6856" width="17.140625" style="1" customWidth="1"/>
    <col min="6857" max="6857" width="56.7109375" style="1" customWidth="1"/>
    <col min="6858" max="6858" width="7.28515625" style="1" customWidth="1"/>
    <col min="6859" max="6860" width="8.7109375" style="1" customWidth="1"/>
    <col min="6861" max="6861" width="14.28515625" style="1" customWidth="1"/>
    <col min="6862" max="6862" width="1.42578125" style="1" customWidth="1"/>
    <col min="6863" max="6877" width="12.7109375" style="1" customWidth="1"/>
    <col min="6878" max="6878" width="4.42578125" style="1" customWidth="1"/>
    <col min="6879" max="6879" width="12.28515625" style="1" customWidth="1"/>
    <col min="6880" max="6880" width="12.5703125" style="1" customWidth="1"/>
    <col min="6881" max="6881" width="9.85546875" style="1" bestFit="1" customWidth="1"/>
    <col min="6882" max="7110" width="6.85546875" style="1"/>
    <col min="7111" max="7111" width="2.5703125" style="1" customWidth="1"/>
    <col min="7112" max="7112" width="17.140625" style="1" customWidth="1"/>
    <col min="7113" max="7113" width="56.7109375" style="1" customWidth="1"/>
    <col min="7114" max="7114" width="7.28515625" style="1" customWidth="1"/>
    <col min="7115" max="7116" width="8.7109375" style="1" customWidth="1"/>
    <col min="7117" max="7117" width="14.28515625" style="1" customWidth="1"/>
    <col min="7118" max="7118" width="1.42578125" style="1" customWidth="1"/>
    <col min="7119" max="7133" width="12.7109375" style="1" customWidth="1"/>
    <col min="7134" max="7134" width="4.42578125" style="1" customWidth="1"/>
    <col min="7135" max="7135" width="12.28515625" style="1" customWidth="1"/>
    <col min="7136" max="7136" width="12.5703125" style="1" customWidth="1"/>
    <col min="7137" max="7137" width="9.85546875" style="1" bestFit="1" customWidth="1"/>
    <col min="7138" max="7366" width="6.85546875" style="1"/>
    <col min="7367" max="7367" width="2.5703125" style="1" customWidth="1"/>
    <col min="7368" max="7368" width="17.140625" style="1" customWidth="1"/>
    <col min="7369" max="7369" width="56.7109375" style="1" customWidth="1"/>
    <col min="7370" max="7370" width="7.28515625" style="1" customWidth="1"/>
    <col min="7371" max="7372" width="8.7109375" style="1" customWidth="1"/>
    <col min="7373" max="7373" width="14.28515625" style="1" customWidth="1"/>
    <col min="7374" max="7374" width="1.42578125" style="1" customWidth="1"/>
    <col min="7375" max="7389" width="12.7109375" style="1" customWidth="1"/>
    <col min="7390" max="7390" width="4.42578125" style="1" customWidth="1"/>
    <col min="7391" max="7391" width="12.28515625" style="1" customWidth="1"/>
    <col min="7392" max="7392" width="12.5703125" style="1" customWidth="1"/>
    <col min="7393" max="7393" width="9.85546875" style="1" bestFit="1" customWidth="1"/>
    <col min="7394" max="7622" width="6.85546875" style="1"/>
    <col min="7623" max="7623" width="2.5703125" style="1" customWidth="1"/>
    <col min="7624" max="7624" width="17.140625" style="1" customWidth="1"/>
    <col min="7625" max="7625" width="56.7109375" style="1" customWidth="1"/>
    <col min="7626" max="7626" width="7.28515625" style="1" customWidth="1"/>
    <col min="7627" max="7628" width="8.7109375" style="1" customWidth="1"/>
    <col min="7629" max="7629" width="14.28515625" style="1" customWidth="1"/>
    <col min="7630" max="7630" width="1.42578125" style="1" customWidth="1"/>
    <col min="7631" max="7645" width="12.7109375" style="1" customWidth="1"/>
    <col min="7646" max="7646" width="4.42578125" style="1" customWidth="1"/>
    <col min="7647" max="7647" width="12.28515625" style="1" customWidth="1"/>
    <col min="7648" max="7648" width="12.5703125" style="1" customWidth="1"/>
    <col min="7649" max="7649" width="9.85546875" style="1" bestFit="1" customWidth="1"/>
    <col min="7650" max="7878" width="6.85546875" style="1"/>
    <col min="7879" max="7879" width="2.5703125" style="1" customWidth="1"/>
    <col min="7880" max="7880" width="17.140625" style="1" customWidth="1"/>
    <col min="7881" max="7881" width="56.7109375" style="1" customWidth="1"/>
    <col min="7882" max="7882" width="7.28515625" style="1" customWidth="1"/>
    <col min="7883" max="7884" width="8.7109375" style="1" customWidth="1"/>
    <col min="7885" max="7885" width="14.28515625" style="1" customWidth="1"/>
    <col min="7886" max="7886" width="1.42578125" style="1" customWidth="1"/>
    <col min="7887" max="7901" width="12.7109375" style="1" customWidth="1"/>
    <col min="7902" max="7902" width="4.42578125" style="1" customWidth="1"/>
    <col min="7903" max="7903" width="12.28515625" style="1" customWidth="1"/>
    <col min="7904" max="7904" width="12.5703125" style="1" customWidth="1"/>
    <col min="7905" max="7905" width="9.85546875" style="1" bestFit="1" customWidth="1"/>
    <col min="7906" max="8134" width="6.85546875" style="1"/>
    <col min="8135" max="8135" width="2.5703125" style="1" customWidth="1"/>
    <col min="8136" max="8136" width="17.140625" style="1" customWidth="1"/>
    <col min="8137" max="8137" width="56.7109375" style="1" customWidth="1"/>
    <col min="8138" max="8138" width="7.28515625" style="1" customWidth="1"/>
    <col min="8139" max="8140" width="8.7109375" style="1" customWidth="1"/>
    <col min="8141" max="8141" width="14.28515625" style="1" customWidth="1"/>
    <col min="8142" max="8142" width="1.42578125" style="1" customWidth="1"/>
    <col min="8143" max="8157" width="12.7109375" style="1" customWidth="1"/>
    <col min="8158" max="8158" width="4.42578125" style="1" customWidth="1"/>
    <col min="8159" max="8159" width="12.28515625" style="1" customWidth="1"/>
    <col min="8160" max="8160" width="12.5703125" style="1" customWidth="1"/>
    <col min="8161" max="8161" width="9.85546875" style="1" bestFit="1" customWidth="1"/>
    <col min="8162" max="8390" width="6.85546875" style="1"/>
    <col min="8391" max="8391" width="2.5703125" style="1" customWidth="1"/>
    <col min="8392" max="8392" width="17.140625" style="1" customWidth="1"/>
    <col min="8393" max="8393" width="56.7109375" style="1" customWidth="1"/>
    <col min="8394" max="8394" width="7.28515625" style="1" customWidth="1"/>
    <col min="8395" max="8396" width="8.7109375" style="1" customWidth="1"/>
    <col min="8397" max="8397" width="14.28515625" style="1" customWidth="1"/>
    <col min="8398" max="8398" width="1.42578125" style="1" customWidth="1"/>
    <col min="8399" max="8413" width="12.7109375" style="1" customWidth="1"/>
    <col min="8414" max="8414" width="4.42578125" style="1" customWidth="1"/>
    <col min="8415" max="8415" width="12.28515625" style="1" customWidth="1"/>
    <col min="8416" max="8416" width="12.5703125" style="1" customWidth="1"/>
    <col min="8417" max="8417" width="9.85546875" style="1" bestFit="1" customWidth="1"/>
    <col min="8418" max="8646" width="6.85546875" style="1"/>
    <col min="8647" max="8647" width="2.5703125" style="1" customWidth="1"/>
    <col min="8648" max="8648" width="17.140625" style="1" customWidth="1"/>
    <col min="8649" max="8649" width="56.7109375" style="1" customWidth="1"/>
    <col min="8650" max="8650" width="7.28515625" style="1" customWidth="1"/>
    <col min="8651" max="8652" width="8.7109375" style="1" customWidth="1"/>
    <col min="8653" max="8653" width="14.28515625" style="1" customWidth="1"/>
    <col min="8654" max="8654" width="1.42578125" style="1" customWidth="1"/>
    <col min="8655" max="8669" width="12.7109375" style="1" customWidth="1"/>
    <col min="8670" max="8670" width="4.42578125" style="1" customWidth="1"/>
    <col min="8671" max="8671" width="12.28515625" style="1" customWidth="1"/>
    <col min="8672" max="8672" width="12.5703125" style="1" customWidth="1"/>
    <col min="8673" max="8673" width="9.85546875" style="1" bestFit="1" customWidth="1"/>
    <col min="8674" max="8902" width="6.85546875" style="1"/>
    <col min="8903" max="8903" width="2.5703125" style="1" customWidth="1"/>
    <col min="8904" max="8904" width="17.140625" style="1" customWidth="1"/>
    <col min="8905" max="8905" width="56.7109375" style="1" customWidth="1"/>
    <col min="8906" max="8906" width="7.28515625" style="1" customWidth="1"/>
    <col min="8907" max="8908" width="8.7109375" style="1" customWidth="1"/>
    <col min="8909" max="8909" width="14.28515625" style="1" customWidth="1"/>
    <col min="8910" max="8910" width="1.42578125" style="1" customWidth="1"/>
    <col min="8911" max="8925" width="12.7109375" style="1" customWidth="1"/>
    <col min="8926" max="8926" width="4.42578125" style="1" customWidth="1"/>
    <col min="8927" max="8927" width="12.28515625" style="1" customWidth="1"/>
    <col min="8928" max="8928" width="12.5703125" style="1" customWidth="1"/>
    <col min="8929" max="8929" width="9.85546875" style="1" bestFit="1" customWidth="1"/>
    <col min="8930" max="9158" width="6.85546875" style="1"/>
    <col min="9159" max="9159" width="2.5703125" style="1" customWidth="1"/>
    <col min="9160" max="9160" width="17.140625" style="1" customWidth="1"/>
    <col min="9161" max="9161" width="56.7109375" style="1" customWidth="1"/>
    <col min="9162" max="9162" width="7.28515625" style="1" customWidth="1"/>
    <col min="9163" max="9164" width="8.7109375" style="1" customWidth="1"/>
    <col min="9165" max="9165" width="14.28515625" style="1" customWidth="1"/>
    <col min="9166" max="9166" width="1.42578125" style="1" customWidth="1"/>
    <col min="9167" max="9181" width="12.7109375" style="1" customWidth="1"/>
    <col min="9182" max="9182" width="4.42578125" style="1" customWidth="1"/>
    <col min="9183" max="9183" width="12.28515625" style="1" customWidth="1"/>
    <col min="9184" max="9184" width="12.5703125" style="1" customWidth="1"/>
    <col min="9185" max="9185" width="9.85546875" style="1" bestFit="1" customWidth="1"/>
    <col min="9186" max="9414" width="6.85546875" style="1"/>
    <col min="9415" max="9415" width="2.5703125" style="1" customWidth="1"/>
    <col min="9416" max="9416" width="17.140625" style="1" customWidth="1"/>
    <col min="9417" max="9417" width="56.7109375" style="1" customWidth="1"/>
    <col min="9418" max="9418" width="7.28515625" style="1" customWidth="1"/>
    <col min="9419" max="9420" width="8.7109375" style="1" customWidth="1"/>
    <col min="9421" max="9421" width="14.28515625" style="1" customWidth="1"/>
    <col min="9422" max="9422" width="1.42578125" style="1" customWidth="1"/>
    <col min="9423" max="9437" width="12.7109375" style="1" customWidth="1"/>
    <col min="9438" max="9438" width="4.42578125" style="1" customWidth="1"/>
    <col min="9439" max="9439" width="12.28515625" style="1" customWidth="1"/>
    <col min="9440" max="9440" width="12.5703125" style="1" customWidth="1"/>
    <col min="9441" max="9441" width="9.85546875" style="1" bestFit="1" customWidth="1"/>
    <col min="9442" max="9670" width="6.85546875" style="1"/>
    <col min="9671" max="9671" width="2.5703125" style="1" customWidth="1"/>
    <col min="9672" max="9672" width="17.140625" style="1" customWidth="1"/>
    <col min="9673" max="9673" width="56.7109375" style="1" customWidth="1"/>
    <col min="9674" max="9674" width="7.28515625" style="1" customWidth="1"/>
    <col min="9675" max="9676" width="8.7109375" style="1" customWidth="1"/>
    <col min="9677" max="9677" width="14.28515625" style="1" customWidth="1"/>
    <col min="9678" max="9678" width="1.42578125" style="1" customWidth="1"/>
    <col min="9679" max="9693" width="12.7109375" style="1" customWidth="1"/>
    <col min="9694" max="9694" width="4.42578125" style="1" customWidth="1"/>
    <col min="9695" max="9695" width="12.28515625" style="1" customWidth="1"/>
    <col min="9696" max="9696" width="12.5703125" style="1" customWidth="1"/>
    <col min="9697" max="9697" width="9.85546875" style="1" bestFit="1" customWidth="1"/>
    <col min="9698" max="9926" width="6.85546875" style="1"/>
    <col min="9927" max="9927" width="2.5703125" style="1" customWidth="1"/>
    <col min="9928" max="9928" width="17.140625" style="1" customWidth="1"/>
    <col min="9929" max="9929" width="56.7109375" style="1" customWidth="1"/>
    <col min="9930" max="9930" width="7.28515625" style="1" customWidth="1"/>
    <col min="9931" max="9932" width="8.7109375" style="1" customWidth="1"/>
    <col min="9933" max="9933" width="14.28515625" style="1" customWidth="1"/>
    <col min="9934" max="9934" width="1.42578125" style="1" customWidth="1"/>
    <col min="9935" max="9949" width="12.7109375" style="1" customWidth="1"/>
    <col min="9950" max="9950" width="4.42578125" style="1" customWidth="1"/>
    <col min="9951" max="9951" width="12.28515625" style="1" customWidth="1"/>
    <col min="9952" max="9952" width="12.5703125" style="1" customWidth="1"/>
    <col min="9953" max="9953" width="9.85546875" style="1" bestFit="1" customWidth="1"/>
    <col min="9954" max="10182" width="6.85546875" style="1"/>
    <col min="10183" max="10183" width="2.5703125" style="1" customWidth="1"/>
    <col min="10184" max="10184" width="17.140625" style="1" customWidth="1"/>
    <col min="10185" max="10185" width="56.7109375" style="1" customWidth="1"/>
    <col min="10186" max="10186" width="7.28515625" style="1" customWidth="1"/>
    <col min="10187" max="10188" width="8.7109375" style="1" customWidth="1"/>
    <col min="10189" max="10189" width="14.28515625" style="1" customWidth="1"/>
    <col min="10190" max="10190" width="1.42578125" style="1" customWidth="1"/>
    <col min="10191" max="10205" width="12.7109375" style="1" customWidth="1"/>
    <col min="10206" max="10206" width="4.42578125" style="1" customWidth="1"/>
    <col min="10207" max="10207" width="12.28515625" style="1" customWidth="1"/>
    <col min="10208" max="10208" width="12.5703125" style="1" customWidth="1"/>
    <col min="10209" max="10209" width="9.85546875" style="1" bestFit="1" customWidth="1"/>
    <col min="10210" max="10438" width="6.85546875" style="1"/>
    <col min="10439" max="10439" width="2.5703125" style="1" customWidth="1"/>
    <col min="10440" max="10440" width="17.140625" style="1" customWidth="1"/>
    <col min="10441" max="10441" width="56.7109375" style="1" customWidth="1"/>
    <col min="10442" max="10442" width="7.28515625" style="1" customWidth="1"/>
    <col min="10443" max="10444" width="8.7109375" style="1" customWidth="1"/>
    <col min="10445" max="10445" width="14.28515625" style="1" customWidth="1"/>
    <col min="10446" max="10446" width="1.42578125" style="1" customWidth="1"/>
    <col min="10447" max="10461" width="12.7109375" style="1" customWidth="1"/>
    <col min="10462" max="10462" width="4.42578125" style="1" customWidth="1"/>
    <col min="10463" max="10463" width="12.28515625" style="1" customWidth="1"/>
    <col min="10464" max="10464" width="12.5703125" style="1" customWidth="1"/>
    <col min="10465" max="10465" width="9.85546875" style="1" bestFit="1" customWidth="1"/>
    <col min="10466" max="10694" width="6.85546875" style="1"/>
    <col min="10695" max="10695" width="2.5703125" style="1" customWidth="1"/>
    <col min="10696" max="10696" width="17.140625" style="1" customWidth="1"/>
    <col min="10697" max="10697" width="56.7109375" style="1" customWidth="1"/>
    <col min="10698" max="10698" width="7.28515625" style="1" customWidth="1"/>
    <col min="10699" max="10700" width="8.7109375" style="1" customWidth="1"/>
    <col min="10701" max="10701" width="14.28515625" style="1" customWidth="1"/>
    <col min="10702" max="10702" width="1.42578125" style="1" customWidth="1"/>
    <col min="10703" max="10717" width="12.7109375" style="1" customWidth="1"/>
    <col min="10718" max="10718" width="4.42578125" style="1" customWidth="1"/>
    <col min="10719" max="10719" width="12.28515625" style="1" customWidth="1"/>
    <col min="10720" max="10720" width="12.5703125" style="1" customWidth="1"/>
    <col min="10721" max="10721" width="9.85546875" style="1" bestFit="1" customWidth="1"/>
    <col min="10722" max="10950" width="6.85546875" style="1"/>
    <col min="10951" max="10951" width="2.5703125" style="1" customWidth="1"/>
    <col min="10952" max="10952" width="17.140625" style="1" customWidth="1"/>
    <col min="10953" max="10953" width="56.7109375" style="1" customWidth="1"/>
    <col min="10954" max="10954" width="7.28515625" style="1" customWidth="1"/>
    <col min="10955" max="10956" width="8.7109375" style="1" customWidth="1"/>
    <col min="10957" max="10957" width="14.28515625" style="1" customWidth="1"/>
    <col min="10958" max="10958" width="1.42578125" style="1" customWidth="1"/>
    <col min="10959" max="10973" width="12.7109375" style="1" customWidth="1"/>
    <col min="10974" max="10974" width="4.42578125" style="1" customWidth="1"/>
    <col min="10975" max="10975" width="12.28515625" style="1" customWidth="1"/>
    <col min="10976" max="10976" width="12.5703125" style="1" customWidth="1"/>
    <col min="10977" max="10977" width="9.85546875" style="1" bestFit="1" customWidth="1"/>
    <col min="10978" max="11206" width="6.85546875" style="1"/>
    <col min="11207" max="11207" width="2.5703125" style="1" customWidth="1"/>
    <col min="11208" max="11208" width="17.140625" style="1" customWidth="1"/>
    <col min="11209" max="11209" width="56.7109375" style="1" customWidth="1"/>
    <col min="11210" max="11210" width="7.28515625" style="1" customWidth="1"/>
    <col min="11211" max="11212" width="8.7109375" style="1" customWidth="1"/>
    <col min="11213" max="11213" width="14.28515625" style="1" customWidth="1"/>
    <col min="11214" max="11214" width="1.42578125" style="1" customWidth="1"/>
    <col min="11215" max="11229" width="12.7109375" style="1" customWidth="1"/>
    <col min="11230" max="11230" width="4.42578125" style="1" customWidth="1"/>
    <col min="11231" max="11231" width="12.28515625" style="1" customWidth="1"/>
    <col min="11232" max="11232" width="12.5703125" style="1" customWidth="1"/>
    <col min="11233" max="11233" width="9.85546875" style="1" bestFit="1" customWidth="1"/>
    <col min="11234" max="11462" width="6.85546875" style="1"/>
    <col min="11463" max="11463" width="2.5703125" style="1" customWidth="1"/>
    <col min="11464" max="11464" width="17.140625" style="1" customWidth="1"/>
    <col min="11465" max="11465" width="56.7109375" style="1" customWidth="1"/>
    <col min="11466" max="11466" width="7.28515625" style="1" customWidth="1"/>
    <col min="11467" max="11468" width="8.7109375" style="1" customWidth="1"/>
    <col min="11469" max="11469" width="14.28515625" style="1" customWidth="1"/>
    <col min="11470" max="11470" width="1.42578125" style="1" customWidth="1"/>
    <col min="11471" max="11485" width="12.7109375" style="1" customWidth="1"/>
    <col min="11486" max="11486" width="4.42578125" style="1" customWidth="1"/>
    <col min="11487" max="11487" width="12.28515625" style="1" customWidth="1"/>
    <col min="11488" max="11488" width="12.5703125" style="1" customWidth="1"/>
    <col min="11489" max="11489" width="9.85546875" style="1" bestFit="1" customWidth="1"/>
    <col min="11490" max="11718" width="6.85546875" style="1"/>
    <col min="11719" max="11719" width="2.5703125" style="1" customWidth="1"/>
    <col min="11720" max="11720" width="17.140625" style="1" customWidth="1"/>
    <col min="11721" max="11721" width="56.7109375" style="1" customWidth="1"/>
    <col min="11722" max="11722" width="7.28515625" style="1" customWidth="1"/>
    <col min="11723" max="11724" width="8.7109375" style="1" customWidth="1"/>
    <col min="11725" max="11725" width="14.28515625" style="1" customWidth="1"/>
    <col min="11726" max="11726" width="1.42578125" style="1" customWidth="1"/>
    <col min="11727" max="11741" width="12.7109375" style="1" customWidth="1"/>
    <col min="11742" max="11742" width="4.42578125" style="1" customWidth="1"/>
    <col min="11743" max="11743" width="12.28515625" style="1" customWidth="1"/>
    <col min="11744" max="11744" width="12.5703125" style="1" customWidth="1"/>
    <col min="11745" max="11745" width="9.85546875" style="1" bestFit="1" customWidth="1"/>
    <col min="11746" max="11974" width="6.85546875" style="1"/>
    <col min="11975" max="11975" width="2.5703125" style="1" customWidth="1"/>
    <col min="11976" max="11976" width="17.140625" style="1" customWidth="1"/>
    <col min="11977" max="11977" width="56.7109375" style="1" customWidth="1"/>
    <col min="11978" max="11978" width="7.28515625" style="1" customWidth="1"/>
    <col min="11979" max="11980" width="8.7109375" style="1" customWidth="1"/>
    <col min="11981" max="11981" width="14.28515625" style="1" customWidth="1"/>
    <col min="11982" max="11982" width="1.42578125" style="1" customWidth="1"/>
    <col min="11983" max="11997" width="12.7109375" style="1" customWidth="1"/>
    <col min="11998" max="11998" width="4.42578125" style="1" customWidth="1"/>
    <col min="11999" max="11999" width="12.28515625" style="1" customWidth="1"/>
    <col min="12000" max="12000" width="12.5703125" style="1" customWidth="1"/>
    <col min="12001" max="12001" width="9.85546875" style="1" bestFit="1" customWidth="1"/>
    <col min="12002" max="12230" width="6.85546875" style="1"/>
    <col min="12231" max="12231" width="2.5703125" style="1" customWidth="1"/>
    <col min="12232" max="12232" width="17.140625" style="1" customWidth="1"/>
    <col min="12233" max="12233" width="56.7109375" style="1" customWidth="1"/>
    <col min="12234" max="12234" width="7.28515625" style="1" customWidth="1"/>
    <col min="12235" max="12236" width="8.7109375" style="1" customWidth="1"/>
    <col min="12237" max="12237" width="14.28515625" style="1" customWidth="1"/>
    <col min="12238" max="12238" width="1.42578125" style="1" customWidth="1"/>
    <col min="12239" max="12253" width="12.7109375" style="1" customWidth="1"/>
    <col min="12254" max="12254" width="4.42578125" style="1" customWidth="1"/>
    <col min="12255" max="12255" width="12.28515625" style="1" customWidth="1"/>
    <col min="12256" max="12256" width="12.5703125" style="1" customWidth="1"/>
    <col min="12257" max="12257" width="9.85546875" style="1" bestFit="1" customWidth="1"/>
    <col min="12258" max="12486" width="6.85546875" style="1"/>
    <col min="12487" max="12487" width="2.5703125" style="1" customWidth="1"/>
    <col min="12488" max="12488" width="17.140625" style="1" customWidth="1"/>
    <col min="12489" max="12489" width="56.7109375" style="1" customWidth="1"/>
    <col min="12490" max="12490" width="7.28515625" style="1" customWidth="1"/>
    <col min="12491" max="12492" width="8.7109375" style="1" customWidth="1"/>
    <col min="12493" max="12493" width="14.28515625" style="1" customWidth="1"/>
    <col min="12494" max="12494" width="1.42578125" style="1" customWidth="1"/>
    <col min="12495" max="12509" width="12.7109375" style="1" customWidth="1"/>
    <col min="12510" max="12510" width="4.42578125" style="1" customWidth="1"/>
    <col min="12511" max="12511" width="12.28515625" style="1" customWidth="1"/>
    <col min="12512" max="12512" width="12.5703125" style="1" customWidth="1"/>
    <col min="12513" max="12513" width="9.85546875" style="1" bestFit="1" customWidth="1"/>
    <col min="12514" max="12742" width="6.85546875" style="1"/>
    <col min="12743" max="12743" width="2.5703125" style="1" customWidth="1"/>
    <col min="12744" max="12744" width="17.140625" style="1" customWidth="1"/>
    <col min="12745" max="12745" width="56.7109375" style="1" customWidth="1"/>
    <col min="12746" max="12746" width="7.28515625" style="1" customWidth="1"/>
    <col min="12747" max="12748" width="8.7109375" style="1" customWidth="1"/>
    <col min="12749" max="12749" width="14.28515625" style="1" customWidth="1"/>
    <col min="12750" max="12750" width="1.42578125" style="1" customWidth="1"/>
    <col min="12751" max="12765" width="12.7109375" style="1" customWidth="1"/>
    <col min="12766" max="12766" width="4.42578125" style="1" customWidth="1"/>
    <col min="12767" max="12767" width="12.28515625" style="1" customWidth="1"/>
    <col min="12768" max="12768" width="12.5703125" style="1" customWidth="1"/>
    <col min="12769" max="12769" width="9.85546875" style="1" bestFit="1" customWidth="1"/>
    <col min="12770" max="12998" width="6.85546875" style="1"/>
    <col min="12999" max="12999" width="2.5703125" style="1" customWidth="1"/>
    <col min="13000" max="13000" width="17.140625" style="1" customWidth="1"/>
    <col min="13001" max="13001" width="56.7109375" style="1" customWidth="1"/>
    <col min="13002" max="13002" width="7.28515625" style="1" customWidth="1"/>
    <col min="13003" max="13004" width="8.7109375" style="1" customWidth="1"/>
    <col min="13005" max="13005" width="14.28515625" style="1" customWidth="1"/>
    <col min="13006" max="13006" width="1.42578125" style="1" customWidth="1"/>
    <col min="13007" max="13021" width="12.7109375" style="1" customWidth="1"/>
    <col min="13022" max="13022" width="4.42578125" style="1" customWidth="1"/>
    <col min="13023" max="13023" width="12.28515625" style="1" customWidth="1"/>
    <col min="13024" max="13024" width="12.5703125" style="1" customWidth="1"/>
    <col min="13025" max="13025" width="9.85546875" style="1" bestFit="1" customWidth="1"/>
    <col min="13026" max="13254" width="6.85546875" style="1"/>
    <col min="13255" max="13255" width="2.5703125" style="1" customWidth="1"/>
    <col min="13256" max="13256" width="17.140625" style="1" customWidth="1"/>
    <col min="13257" max="13257" width="56.7109375" style="1" customWidth="1"/>
    <col min="13258" max="13258" width="7.28515625" style="1" customWidth="1"/>
    <col min="13259" max="13260" width="8.7109375" style="1" customWidth="1"/>
    <col min="13261" max="13261" width="14.28515625" style="1" customWidth="1"/>
    <col min="13262" max="13262" width="1.42578125" style="1" customWidth="1"/>
    <col min="13263" max="13277" width="12.7109375" style="1" customWidth="1"/>
    <col min="13278" max="13278" width="4.42578125" style="1" customWidth="1"/>
    <col min="13279" max="13279" width="12.28515625" style="1" customWidth="1"/>
    <col min="13280" max="13280" width="12.5703125" style="1" customWidth="1"/>
    <col min="13281" max="13281" width="9.85546875" style="1" bestFit="1" customWidth="1"/>
    <col min="13282" max="13510" width="6.85546875" style="1"/>
    <col min="13511" max="13511" width="2.5703125" style="1" customWidth="1"/>
    <col min="13512" max="13512" width="17.140625" style="1" customWidth="1"/>
    <col min="13513" max="13513" width="56.7109375" style="1" customWidth="1"/>
    <col min="13514" max="13514" width="7.28515625" style="1" customWidth="1"/>
    <col min="13515" max="13516" width="8.7109375" style="1" customWidth="1"/>
    <col min="13517" max="13517" width="14.28515625" style="1" customWidth="1"/>
    <col min="13518" max="13518" width="1.42578125" style="1" customWidth="1"/>
    <col min="13519" max="13533" width="12.7109375" style="1" customWidth="1"/>
    <col min="13534" max="13534" width="4.42578125" style="1" customWidth="1"/>
    <col min="13535" max="13535" width="12.28515625" style="1" customWidth="1"/>
    <col min="13536" max="13536" width="12.5703125" style="1" customWidth="1"/>
    <col min="13537" max="13537" width="9.85546875" style="1" bestFit="1" customWidth="1"/>
    <col min="13538" max="13766" width="6.85546875" style="1"/>
    <col min="13767" max="13767" width="2.5703125" style="1" customWidth="1"/>
    <col min="13768" max="13768" width="17.140625" style="1" customWidth="1"/>
    <col min="13769" max="13769" width="56.7109375" style="1" customWidth="1"/>
    <col min="13770" max="13770" width="7.28515625" style="1" customWidth="1"/>
    <col min="13771" max="13772" width="8.7109375" style="1" customWidth="1"/>
    <col min="13773" max="13773" width="14.28515625" style="1" customWidth="1"/>
    <col min="13774" max="13774" width="1.42578125" style="1" customWidth="1"/>
    <col min="13775" max="13789" width="12.7109375" style="1" customWidth="1"/>
    <col min="13790" max="13790" width="4.42578125" style="1" customWidth="1"/>
    <col min="13791" max="13791" width="12.28515625" style="1" customWidth="1"/>
    <col min="13792" max="13792" width="12.5703125" style="1" customWidth="1"/>
    <col min="13793" max="13793" width="9.85546875" style="1" bestFit="1" customWidth="1"/>
    <col min="13794" max="14022" width="6.85546875" style="1"/>
    <col min="14023" max="14023" width="2.5703125" style="1" customWidth="1"/>
    <col min="14024" max="14024" width="17.140625" style="1" customWidth="1"/>
    <col min="14025" max="14025" width="56.7109375" style="1" customWidth="1"/>
    <col min="14026" max="14026" width="7.28515625" style="1" customWidth="1"/>
    <col min="14027" max="14028" width="8.7109375" style="1" customWidth="1"/>
    <col min="14029" max="14029" width="14.28515625" style="1" customWidth="1"/>
    <col min="14030" max="14030" width="1.42578125" style="1" customWidth="1"/>
    <col min="14031" max="14045" width="12.7109375" style="1" customWidth="1"/>
    <col min="14046" max="14046" width="4.42578125" style="1" customWidth="1"/>
    <col min="14047" max="14047" width="12.28515625" style="1" customWidth="1"/>
    <col min="14048" max="14048" width="12.5703125" style="1" customWidth="1"/>
    <col min="14049" max="14049" width="9.85546875" style="1" bestFit="1" customWidth="1"/>
    <col min="14050" max="14278" width="6.85546875" style="1"/>
    <col min="14279" max="14279" width="2.5703125" style="1" customWidth="1"/>
    <col min="14280" max="14280" width="17.140625" style="1" customWidth="1"/>
    <col min="14281" max="14281" width="56.7109375" style="1" customWidth="1"/>
    <col min="14282" max="14282" width="7.28515625" style="1" customWidth="1"/>
    <col min="14283" max="14284" width="8.7109375" style="1" customWidth="1"/>
    <col min="14285" max="14285" width="14.28515625" style="1" customWidth="1"/>
    <col min="14286" max="14286" width="1.42578125" style="1" customWidth="1"/>
    <col min="14287" max="14301" width="12.7109375" style="1" customWidth="1"/>
    <col min="14302" max="14302" width="4.42578125" style="1" customWidth="1"/>
    <col min="14303" max="14303" width="12.28515625" style="1" customWidth="1"/>
    <col min="14304" max="14304" width="12.5703125" style="1" customWidth="1"/>
    <col min="14305" max="14305" width="9.85546875" style="1" bestFit="1" customWidth="1"/>
    <col min="14306" max="14534" width="6.85546875" style="1"/>
    <col min="14535" max="14535" width="2.5703125" style="1" customWidth="1"/>
    <col min="14536" max="14536" width="17.140625" style="1" customWidth="1"/>
    <col min="14537" max="14537" width="56.7109375" style="1" customWidth="1"/>
    <col min="14538" max="14538" width="7.28515625" style="1" customWidth="1"/>
    <col min="14539" max="14540" width="8.7109375" style="1" customWidth="1"/>
    <col min="14541" max="14541" width="14.28515625" style="1" customWidth="1"/>
    <col min="14542" max="14542" width="1.42578125" style="1" customWidth="1"/>
    <col min="14543" max="14557" width="12.7109375" style="1" customWidth="1"/>
    <col min="14558" max="14558" width="4.42578125" style="1" customWidth="1"/>
    <col min="14559" max="14559" width="12.28515625" style="1" customWidth="1"/>
    <col min="14560" max="14560" width="12.5703125" style="1" customWidth="1"/>
    <col min="14561" max="14561" width="9.85546875" style="1" bestFit="1" customWidth="1"/>
    <col min="14562" max="14790" width="6.85546875" style="1"/>
    <col min="14791" max="14791" width="2.5703125" style="1" customWidth="1"/>
    <col min="14792" max="14792" width="17.140625" style="1" customWidth="1"/>
    <col min="14793" max="14793" width="56.7109375" style="1" customWidth="1"/>
    <col min="14794" max="14794" width="7.28515625" style="1" customWidth="1"/>
    <col min="14795" max="14796" width="8.7109375" style="1" customWidth="1"/>
    <col min="14797" max="14797" width="14.28515625" style="1" customWidth="1"/>
    <col min="14798" max="14798" width="1.42578125" style="1" customWidth="1"/>
    <col min="14799" max="14813" width="12.7109375" style="1" customWidth="1"/>
    <col min="14814" max="14814" width="4.42578125" style="1" customWidth="1"/>
    <col min="14815" max="14815" width="12.28515625" style="1" customWidth="1"/>
    <col min="14816" max="14816" width="12.5703125" style="1" customWidth="1"/>
    <col min="14817" max="14817" width="9.85546875" style="1" bestFit="1" customWidth="1"/>
    <col min="14818" max="15046" width="6.85546875" style="1"/>
    <col min="15047" max="15047" width="2.5703125" style="1" customWidth="1"/>
    <col min="15048" max="15048" width="17.140625" style="1" customWidth="1"/>
    <col min="15049" max="15049" width="56.7109375" style="1" customWidth="1"/>
    <col min="15050" max="15050" width="7.28515625" style="1" customWidth="1"/>
    <col min="15051" max="15052" width="8.7109375" style="1" customWidth="1"/>
    <col min="15053" max="15053" width="14.28515625" style="1" customWidth="1"/>
    <col min="15054" max="15054" width="1.42578125" style="1" customWidth="1"/>
    <col min="15055" max="15069" width="12.7109375" style="1" customWidth="1"/>
    <col min="15070" max="15070" width="4.42578125" style="1" customWidth="1"/>
    <col min="15071" max="15071" width="12.28515625" style="1" customWidth="1"/>
    <col min="15072" max="15072" width="12.5703125" style="1" customWidth="1"/>
    <col min="15073" max="15073" width="9.85546875" style="1" bestFit="1" customWidth="1"/>
    <col min="15074" max="15302" width="6.85546875" style="1"/>
    <col min="15303" max="15303" width="2.5703125" style="1" customWidth="1"/>
    <col min="15304" max="15304" width="17.140625" style="1" customWidth="1"/>
    <col min="15305" max="15305" width="56.7109375" style="1" customWidth="1"/>
    <col min="15306" max="15306" width="7.28515625" style="1" customWidth="1"/>
    <col min="15307" max="15308" width="8.7109375" style="1" customWidth="1"/>
    <col min="15309" max="15309" width="14.28515625" style="1" customWidth="1"/>
    <col min="15310" max="15310" width="1.42578125" style="1" customWidth="1"/>
    <col min="15311" max="15325" width="12.7109375" style="1" customWidth="1"/>
    <col min="15326" max="15326" width="4.42578125" style="1" customWidth="1"/>
    <col min="15327" max="15327" width="12.28515625" style="1" customWidth="1"/>
    <col min="15328" max="15328" width="12.5703125" style="1" customWidth="1"/>
    <col min="15329" max="15329" width="9.85546875" style="1" bestFit="1" customWidth="1"/>
    <col min="15330" max="15558" width="6.85546875" style="1"/>
    <col min="15559" max="15559" width="2.5703125" style="1" customWidth="1"/>
    <col min="15560" max="15560" width="17.140625" style="1" customWidth="1"/>
    <col min="15561" max="15561" width="56.7109375" style="1" customWidth="1"/>
    <col min="15562" max="15562" width="7.28515625" style="1" customWidth="1"/>
    <col min="15563" max="15564" width="8.7109375" style="1" customWidth="1"/>
    <col min="15565" max="15565" width="14.28515625" style="1" customWidth="1"/>
    <col min="15566" max="15566" width="1.42578125" style="1" customWidth="1"/>
    <col min="15567" max="15581" width="12.7109375" style="1" customWidth="1"/>
    <col min="15582" max="15582" width="4.42578125" style="1" customWidth="1"/>
    <col min="15583" max="15583" width="12.28515625" style="1" customWidth="1"/>
    <col min="15584" max="15584" width="12.5703125" style="1" customWidth="1"/>
    <col min="15585" max="15585" width="9.85546875" style="1" bestFit="1" customWidth="1"/>
    <col min="15586" max="15814" width="6.85546875" style="1"/>
    <col min="15815" max="15815" width="2.5703125" style="1" customWidth="1"/>
    <col min="15816" max="15816" width="17.140625" style="1" customWidth="1"/>
    <col min="15817" max="15817" width="56.7109375" style="1" customWidth="1"/>
    <col min="15818" max="15818" width="7.28515625" style="1" customWidth="1"/>
    <col min="15819" max="15820" width="8.7109375" style="1" customWidth="1"/>
    <col min="15821" max="15821" width="14.28515625" style="1" customWidth="1"/>
    <col min="15822" max="15822" width="1.42578125" style="1" customWidth="1"/>
    <col min="15823" max="15837" width="12.7109375" style="1" customWidth="1"/>
    <col min="15838" max="15838" width="4.42578125" style="1" customWidth="1"/>
    <col min="15839" max="15839" width="12.28515625" style="1" customWidth="1"/>
    <col min="15840" max="15840" width="12.5703125" style="1" customWidth="1"/>
    <col min="15841" max="15841" width="9.85546875" style="1" bestFit="1" customWidth="1"/>
    <col min="15842" max="16070" width="6.85546875" style="1"/>
    <col min="16071" max="16071" width="2.5703125" style="1" customWidth="1"/>
    <col min="16072" max="16072" width="17.140625" style="1" customWidth="1"/>
    <col min="16073" max="16073" width="56.7109375" style="1" customWidth="1"/>
    <col min="16074" max="16074" width="7.28515625" style="1" customWidth="1"/>
    <col min="16075" max="16076" width="8.7109375" style="1" customWidth="1"/>
    <col min="16077" max="16077" width="14.28515625" style="1" customWidth="1"/>
    <col min="16078" max="16078" width="1.42578125" style="1" customWidth="1"/>
    <col min="16079" max="16093" width="12.7109375" style="1" customWidth="1"/>
    <col min="16094" max="16094" width="4.42578125" style="1" customWidth="1"/>
    <col min="16095" max="16095" width="12.28515625" style="1" customWidth="1"/>
    <col min="16096" max="16096" width="12.5703125" style="1" customWidth="1"/>
    <col min="16097" max="16097" width="9.85546875" style="1" bestFit="1" customWidth="1"/>
    <col min="16098" max="16384" width="6.85546875" style="1"/>
  </cols>
  <sheetData>
    <row r="1" spans="1:33" s="133" customFormat="1" ht="14.1" customHeight="1" x14ac:dyDescent="0.25">
      <c r="B1" s="513"/>
      <c r="C1" s="516" t="s">
        <v>1206</v>
      </c>
      <c r="D1" s="516"/>
      <c r="E1" s="517"/>
      <c r="F1" s="525" t="s">
        <v>1205</v>
      </c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01"/>
      <c r="AE1" s="501"/>
      <c r="AF1" s="501"/>
      <c r="AG1" s="502"/>
    </row>
    <row r="2" spans="1:33" s="133" customFormat="1" ht="14.1" customHeight="1" x14ac:dyDescent="0.25">
      <c r="B2" s="514"/>
      <c r="C2" s="518"/>
      <c r="D2" s="518"/>
      <c r="E2" s="519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03"/>
      <c r="AE2" s="503"/>
      <c r="AF2" s="503"/>
      <c r="AG2" s="504"/>
    </row>
    <row r="3" spans="1:33" s="133" customFormat="1" ht="14.1" customHeight="1" x14ac:dyDescent="0.25">
      <c r="B3" s="514"/>
      <c r="C3" s="518"/>
      <c r="D3" s="518"/>
      <c r="E3" s="519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03"/>
      <c r="AE3" s="503"/>
      <c r="AF3" s="503"/>
      <c r="AG3" s="504"/>
    </row>
    <row r="4" spans="1:33" s="133" customFormat="1" ht="14.1" customHeight="1" x14ac:dyDescent="0.25">
      <c r="B4" s="514"/>
      <c r="C4" s="518"/>
      <c r="D4" s="518"/>
      <c r="E4" s="519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03"/>
      <c r="AE4" s="503"/>
      <c r="AF4" s="503"/>
      <c r="AG4" s="504"/>
    </row>
    <row r="5" spans="1:33" s="133" customFormat="1" ht="14.1" customHeight="1" x14ac:dyDescent="0.25">
      <c r="B5" s="514"/>
      <c r="C5" s="518"/>
      <c r="D5" s="518"/>
      <c r="E5" s="519"/>
      <c r="F5" s="527" t="s">
        <v>90</v>
      </c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03"/>
      <c r="AE5" s="503"/>
      <c r="AF5" s="503"/>
      <c r="AG5" s="504"/>
    </row>
    <row r="6" spans="1:33" s="133" customFormat="1" ht="14.1" customHeight="1" thickBot="1" x14ac:dyDescent="0.3">
      <c r="B6" s="515"/>
      <c r="C6" s="520"/>
      <c r="D6" s="520"/>
      <c r="E6" s="521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05"/>
      <c r="AE6" s="505"/>
      <c r="AF6" s="505"/>
      <c r="AG6" s="506"/>
    </row>
    <row r="7" spans="1:33" s="5" customFormat="1" ht="14.1" customHeight="1" x14ac:dyDescent="0.25">
      <c r="A7" s="20"/>
      <c r="B7" s="6"/>
      <c r="C7" s="9"/>
      <c r="D7" s="9"/>
      <c r="E7" s="9"/>
      <c r="F7" s="7"/>
      <c r="G7" s="20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s="9" customFormat="1" ht="14.1" customHeight="1" x14ac:dyDescent="0.25">
      <c r="A8" s="24"/>
      <c r="B8" s="10" t="s">
        <v>47</v>
      </c>
      <c r="C8" s="23" t="s">
        <v>1205</v>
      </c>
      <c r="D8" s="23"/>
      <c r="E8" s="23"/>
      <c r="F8" s="11"/>
      <c r="G8" s="12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s="5" customFormat="1" ht="14.1" customHeight="1" x14ac:dyDescent="0.25">
      <c r="A9" s="20"/>
      <c r="B9" s="18" t="s">
        <v>48</v>
      </c>
      <c r="C9" s="9" t="s">
        <v>1895</v>
      </c>
      <c r="D9" s="9"/>
      <c r="E9" s="9"/>
      <c r="F9" s="13"/>
      <c r="G9" s="8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28"/>
      <c r="AE9"/>
      <c r="AF9" s="28"/>
      <c r="AG9" s="28"/>
    </row>
    <row r="10" spans="1:33" s="5" customFormat="1" ht="14.1" customHeight="1" x14ac:dyDescent="0.25">
      <c r="A10" s="20"/>
      <c r="B10" s="14" t="s">
        <v>49</v>
      </c>
      <c r="C10" s="420">
        <v>44767</v>
      </c>
      <c r="D10" s="420"/>
      <c r="E10" s="420"/>
      <c r="F10" s="13"/>
      <c r="G10" s="8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3" customFormat="1" ht="14.1" customHeight="1" thickBot="1" x14ac:dyDescent="0.3">
      <c r="A11" s="25"/>
      <c r="B11" s="15"/>
      <c r="C11" s="421"/>
      <c r="D11" s="421"/>
      <c r="E11" s="421"/>
      <c r="F11" s="16"/>
      <c r="G11" s="4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3" customFormat="1" ht="14.1" customHeight="1" x14ac:dyDescent="0.25">
      <c r="A12" s="25"/>
      <c r="B12" s="510" t="s">
        <v>0</v>
      </c>
      <c r="C12" s="522" t="s">
        <v>46</v>
      </c>
      <c r="D12" s="471"/>
      <c r="E12" s="290"/>
      <c r="F12" s="507" t="s">
        <v>89</v>
      </c>
      <c r="G12" s="80"/>
      <c r="H12" s="217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217"/>
      <c r="AE12" s="217"/>
      <c r="AF12" s="217"/>
      <c r="AG12" s="219"/>
    </row>
    <row r="13" spans="1:33" s="3" customFormat="1" ht="14.1" customHeight="1" x14ac:dyDescent="0.25">
      <c r="A13" s="25"/>
      <c r="B13" s="511"/>
      <c r="C13" s="523"/>
      <c r="D13" s="472"/>
      <c r="E13" s="291"/>
      <c r="F13" s="508"/>
      <c r="G13" s="80"/>
      <c r="H13" s="130" t="s">
        <v>91</v>
      </c>
      <c r="I13" s="130" t="s">
        <v>92</v>
      </c>
      <c r="J13" s="130" t="s">
        <v>93</v>
      </c>
      <c r="K13" s="130" t="s">
        <v>94</v>
      </c>
      <c r="L13" s="130" t="s">
        <v>95</v>
      </c>
      <c r="M13" s="130" t="s">
        <v>96</v>
      </c>
      <c r="N13" s="130" t="s">
        <v>97</v>
      </c>
      <c r="O13" s="130" t="s">
        <v>98</v>
      </c>
      <c r="P13" s="130" t="s">
        <v>99</v>
      </c>
      <c r="Q13" s="130" t="s">
        <v>100</v>
      </c>
      <c r="R13" s="130" t="s">
        <v>101</v>
      </c>
      <c r="S13" s="130" t="s">
        <v>102</v>
      </c>
      <c r="T13" s="130" t="s">
        <v>544</v>
      </c>
      <c r="U13" s="130" t="s">
        <v>545</v>
      </c>
      <c r="V13" s="130" t="s">
        <v>546</v>
      </c>
      <c r="W13" s="130" t="s">
        <v>547</v>
      </c>
      <c r="X13" s="130" t="s">
        <v>548</v>
      </c>
      <c r="Y13" s="130" t="s">
        <v>549</v>
      </c>
      <c r="Z13" s="130" t="s">
        <v>550</v>
      </c>
      <c r="AA13" s="130" t="s">
        <v>551</v>
      </c>
      <c r="AB13" s="130" t="s">
        <v>552</v>
      </c>
      <c r="AC13" s="130" t="s">
        <v>553</v>
      </c>
      <c r="AD13" s="130" t="s">
        <v>554</v>
      </c>
      <c r="AE13" s="130" t="s">
        <v>555</v>
      </c>
      <c r="AF13" s="130" t="s">
        <v>556</v>
      </c>
      <c r="AG13" s="130" t="s">
        <v>557</v>
      </c>
    </row>
    <row r="14" spans="1:33" s="3" customFormat="1" ht="14.1" customHeight="1" thickBot="1" x14ac:dyDescent="0.3">
      <c r="A14" s="25"/>
      <c r="B14" s="512"/>
      <c r="C14" s="524"/>
      <c r="D14" s="473"/>
      <c r="E14" s="292"/>
      <c r="F14" s="509"/>
      <c r="G14" s="80"/>
      <c r="H14" s="218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218"/>
      <c r="AE14" s="218"/>
      <c r="AF14" s="218"/>
      <c r="AG14" s="220"/>
    </row>
    <row r="15" spans="1:33" s="83" customFormat="1" ht="14.1" customHeight="1" x14ac:dyDescent="0.2">
      <c r="A15" s="81"/>
      <c r="B15" s="394" t="s">
        <v>79</v>
      </c>
      <c r="C15" s="241" t="s">
        <v>103</v>
      </c>
      <c r="D15" s="474"/>
      <c r="E15" s="293"/>
      <c r="F15" s="251">
        <v>3108133.63</v>
      </c>
      <c r="G15" s="82"/>
      <c r="H15" s="253">
        <v>526395.16</v>
      </c>
      <c r="I15" s="254">
        <v>345368.94</v>
      </c>
      <c r="J15" s="254">
        <v>245745.18</v>
      </c>
      <c r="K15" s="254">
        <v>233645.33</v>
      </c>
      <c r="L15" s="254">
        <v>136383.06</v>
      </c>
      <c r="M15" s="254">
        <v>64601.88</v>
      </c>
      <c r="N15" s="254">
        <v>75981.33</v>
      </c>
      <c r="O15" s="254">
        <v>97018.61</v>
      </c>
      <c r="P15" s="254">
        <v>97018.61</v>
      </c>
      <c r="Q15" s="254">
        <v>87629.73</v>
      </c>
      <c r="R15" s="254">
        <v>97018.61</v>
      </c>
      <c r="S15" s="254">
        <v>93888.960000000006</v>
      </c>
      <c r="T15" s="254">
        <v>97018.61</v>
      </c>
      <c r="U15" s="254">
        <v>93888.960000000006</v>
      </c>
      <c r="V15" s="254">
        <v>97018.61</v>
      </c>
      <c r="W15" s="254">
        <v>97018.61</v>
      </c>
      <c r="X15" s="254">
        <v>76242.759999999995</v>
      </c>
      <c r="Y15" s="254">
        <v>64601.88</v>
      </c>
      <c r="Z15" s="254">
        <v>62517.93</v>
      </c>
      <c r="AA15" s="254">
        <v>64601.88</v>
      </c>
      <c r="AB15" s="254">
        <v>64601.88</v>
      </c>
      <c r="AC15" s="254">
        <v>60434.04</v>
      </c>
      <c r="AD15" s="254">
        <v>64601.88</v>
      </c>
      <c r="AE15" s="254">
        <v>62517.93</v>
      </c>
      <c r="AF15" s="254">
        <v>64601.88</v>
      </c>
      <c r="AG15" s="255">
        <v>37771.269999999997</v>
      </c>
    </row>
    <row r="16" spans="1:33" s="83" customFormat="1" ht="14.1" customHeight="1" x14ac:dyDescent="0.2">
      <c r="A16" s="81"/>
      <c r="B16" s="395" t="s">
        <v>104</v>
      </c>
      <c r="C16" s="242" t="s">
        <v>1071</v>
      </c>
      <c r="D16" s="475"/>
      <c r="E16" s="294"/>
      <c r="F16" s="223">
        <v>2314935.39</v>
      </c>
      <c r="G16" s="82"/>
      <c r="H16" s="256">
        <v>477172.76</v>
      </c>
      <c r="I16" s="257">
        <v>292992.64000000001</v>
      </c>
      <c r="J16" s="257">
        <v>215931.75</v>
      </c>
      <c r="K16" s="257">
        <v>203831.9</v>
      </c>
      <c r="L16" s="257">
        <v>107531.36</v>
      </c>
      <c r="M16" s="257">
        <v>34788.449999999997</v>
      </c>
      <c r="N16" s="257">
        <v>47129.63</v>
      </c>
      <c r="O16" s="257">
        <v>67205.179999999993</v>
      </c>
      <c r="P16" s="257">
        <v>67205.179999999993</v>
      </c>
      <c r="Q16" s="257">
        <v>60701.45</v>
      </c>
      <c r="R16" s="257">
        <v>67205.179999999993</v>
      </c>
      <c r="S16" s="257">
        <v>65037.26</v>
      </c>
      <c r="T16" s="257">
        <v>67205.179999999993</v>
      </c>
      <c r="U16" s="257">
        <v>65037.26</v>
      </c>
      <c r="V16" s="257">
        <v>67205.179999999993</v>
      </c>
      <c r="W16" s="257">
        <v>67205.179999999993</v>
      </c>
      <c r="X16" s="257">
        <v>47391.06</v>
      </c>
      <c r="Y16" s="257">
        <v>34788.449999999997</v>
      </c>
      <c r="Z16" s="257">
        <v>33666.230000000003</v>
      </c>
      <c r="AA16" s="257">
        <v>34788.449999999997</v>
      </c>
      <c r="AB16" s="257">
        <v>34788.449999999997</v>
      </c>
      <c r="AC16" s="257">
        <v>32544.03</v>
      </c>
      <c r="AD16" s="257">
        <v>34788.449999999997</v>
      </c>
      <c r="AE16" s="257">
        <v>33666.230000000003</v>
      </c>
      <c r="AF16" s="257">
        <v>34788.449999999997</v>
      </c>
      <c r="AG16" s="258">
        <v>20340.02</v>
      </c>
    </row>
    <row r="17" spans="1:33" s="83" customFormat="1" ht="14.1" customHeight="1" x14ac:dyDescent="0.2">
      <c r="A17" s="81"/>
      <c r="B17" s="396" t="s">
        <v>1</v>
      </c>
      <c r="C17" s="243" t="s">
        <v>105</v>
      </c>
      <c r="D17" s="476"/>
      <c r="E17" s="295"/>
      <c r="F17" s="226">
        <v>438920.3</v>
      </c>
      <c r="G17" s="82"/>
      <c r="H17" s="259">
        <v>18570.61</v>
      </c>
      <c r="I17" s="260">
        <v>143560.34</v>
      </c>
      <c r="J17" s="260">
        <v>130489.89</v>
      </c>
      <c r="K17" s="260">
        <v>118390.04</v>
      </c>
      <c r="L17" s="260">
        <v>27909.42</v>
      </c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6"/>
    </row>
    <row r="18" spans="1:33" s="83" customFormat="1" ht="14.1" customHeight="1" x14ac:dyDescent="0.2">
      <c r="A18" s="81"/>
      <c r="B18" s="397" t="s">
        <v>2</v>
      </c>
      <c r="C18" s="244" t="s">
        <v>1072</v>
      </c>
      <c r="D18" s="477"/>
      <c r="E18" s="296"/>
      <c r="F18" s="229">
        <v>83805.81</v>
      </c>
      <c r="G18" s="82"/>
      <c r="H18" s="261">
        <v>18570.61</v>
      </c>
      <c r="I18" s="262">
        <v>65235.199999999997</v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9"/>
    </row>
    <row r="19" spans="1:33" s="83" customFormat="1" ht="14.1" customHeight="1" x14ac:dyDescent="0.2">
      <c r="A19" s="81"/>
      <c r="B19" s="397" t="s">
        <v>106</v>
      </c>
      <c r="C19" s="244" t="s">
        <v>1073</v>
      </c>
      <c r="D19" s="477"/>
      <c r="E19" s="296"/>
      <c r="F19" s="229">
        <v>84036</v>
      </c>
      <c r="G19" s="82"/>
      <c r="H19" s="227"/>
      <c r="I19" s="262">
        <v>49180.160000000003</v>
      </c>
      <c r="J19" s="262">
        <v>34855.839999999997</v>
      </c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9"/>
    </row>
    <row r="20" spans="1:33" s="83" customFormat="1" ht="14.1" customHeight="1" x14ac:dyDescent="0.2">
      <c r="A20" s="81"/>
      <c r="B20" s="397" t="s">
        <v>107</v>
      </c>
      <c r="C20" s="244" t="s">
        <v>1074</v>
      </c>
      <c r="D20" s="477"/>
      <c r="E20" s="296"/>
      <c r="F20" s="229">
        <v>9150.1200000000008</v>
      </c>
      <c r="G20" s="82"/>
      <c r="H20" s="227"/>
      <c r="I20" s="262">
        <v>9150.1200000000008</v>
      </c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9"/>
    </row>
    <row r="21" spans="1:33" s="83" customFormat="1" ht="14.1" customHeight="1" x14ac:dyDescent="0.2">
      <c r="A21" s="81"/>
      <c r="B21" s="397" t="s">
        <v>108</v>
      </c>
      <c r="C21" s="244" t="s">
        <v>1075</v>
      </c>
      <c r="D21" s="477"/>
      <c r="E21" s="296"/>
      <c r="F21" s="229">
        <v>105385.8</v>
      </c>
      <c r="G21" s="82"/>
      <c r="H21" s="227"/>
      <c r="I21" s="262">
        <v>8656.69</v>
      </c>
      <c r="J21" s="262">
        <v>93341.71</v>
      </c>
      <c r="K21" s="262">
        <v>3387.4</v>
      </c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9"/>
    </row>
    <row r="22" spans="1:33" s="83" customFormat="1" ht="14.1" customHeight="1" x14ac:dyDescent="0.2">
      <c r="A22" s="81"/>
      <c r="B22" s="397" t="s">
        <v>109</v>
      </c>
      <c r="C22" s="244" t="s">
        <v>1076</v>
      </c>
      <c r="D22" s="477"/>
      <c r="E22" s="296"/>
      <c r="F22" s="229">
        <v>3786.6</v>
      </c>
      <c r="G22" s="82"/>
      <c r="H22" s="227"/>
      <c r="I22" s="228"/>
      <c r="J22" s="228"/>
      <c r="K22" s="262">
        <v>3786.6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9"/>
    </row>
    <row r="23" spans="1:33" s="83" customFormat="1" ht="14.1" customHeight="1" x14ac:dyDescent="0.2">
      <c r="A23" s="81"/>
      <c r="B23" s="397" t="s">
        <v>110</v>
      </c>
      <c r="C23" s="244" t="s">
        <v>1077</v>
      </c>
      <c r="D23" s="477"/>
      <c r="E23" s="296"/>
      <c r="F23" s="229">
        <v>52948.99</v>
      </c>
      <c r="G23" s="82"/>
      <c r="H23" s="227"/>
      <c r="I23" s="228"/>
      <c r="J23" s="228"/>
      <c r="K23" s="262">
        <v>52948.99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9"/>
    </row>
    <row r="24" spans="1:33" s="83" customFormat="1" ht="14.1" customHeight="1" x14ac:dyDescent="0.2">
      <c r="A24" s="81"/>
      <c r="B24" s="397" t="s">
        <v>111</v>
      </c>
      <c r="C24" s="244" t="s">
        <v>1078</v>
      </c>
      <c r="D24" s="477"/>
      <c r="E24" s="296"/>
      <c r="F24" s="229">
        <v>86176.47</v>
      </c>
      <c r="G24" s="82"/>
      <c r="H24" s="227"/>
      <c r="I24" s="228"/>
      <c r="J24" s="228"/>
      <c r="K24" s="262">
        <v>58267.05</v>
      </c>
      <c r="L24" s="262">
        <v>27909.42</v>
      </c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9"/>
    </row>
    <row r="25" spans="1:33" s="83" customFormat="1" ht="14.1" customHeight="1" x14ac:dyDescent="0.2">
      <c r="A25" s="81"/>
      <c r="B25" s="397" t="s">
        <v>113</v>
      </c>
      <c r="C25" s="244" t="s">
        <v>112</v>
      </c>
      <c r="D25" s="477"/>
      <c r="E25" s="296"/>
      <c r="F25" s="229">
        <v>9769.73</v>
      </c>
      <c r="G25" s="82"/>
      <c r="H25" s="227"/>
      <c r="I25" s="262">
        <v>9769.73</v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9"/>
    </row>
    <row r="26" spans="1:33" s="83" customFormat="1" ht="14.1" customHeight="1" x14ac:dyDescent="0.2">
      <c r="A26" s="81"/>
      <c r="B26" s="397" t="s">
        <v>558</v>
      </c>
      <c r="C26" s="244" t="s">
        <v>1079</v>
      </c>
      <c r="D26" s="477"/>
      <c r="E26" s="296"/>
      <c r="F26" s="229">
        <v>3860.78</v>
      </c>
      <c r="G26" s="82"/>
      <c r="H26" s="227"/>
      <c r="I26" s="262">
        <v>1568.44</v>
      </c>
      <c r="J26" s="262">
        <v>2292.34</v>
      </c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9"/>
    </row>
    <row r="27" spans="1:33" s="83" customFormat="1" ht="14.1" customHeight="1" x14ac:dyDescent="0.2">
      <c r="A27" s="81"/>
      <c r="B27" s="396" t="s">
        <v>3</v>
      </c>
      <c r="C27" s="243" t="s">
        <v>114</v>
      </c>
      <c r="D27" s="476"/>
      <c r="E27" s="295"/>
      <c r="F27" s="226">
        <v>284062.38</v>
      </c>
      <c r="G27" s="82"/>
      <c r="H27" s="259">
        <v>210303.85</v>
      </c>
      <c r="I27" s="260">
        <v>2953.78</v>
      </c>
      <c r="J27" s="260">
        <v>3052.25</v>
      </c>
      <c r="K27" s="260">
        <v>3052.25</v>
      </c>
      <c r="L27" s="260">
        <v>2953.78</v>
      </c>
      <c r="M27" s="260">
        <v>3052.25</v>
      </c>
      <c r="N27" s="260">
        <v>2953.78</v>
      </c>
      <c r="O27" s="260">
        <v>3052.25</v>
      </c>
      <c r="P27" s="260">
        <v>3052.25</v>
      </c>
      <c r="Q27" s="260">
        <v>2756.86</v>
      </c>
      <c r="R27" s="260">
        <v>3052.25</v>
      </c>
      <c r="S27" s="260">
        <v>2953.78</v>
      </c>
      <c r="T27" s="260">
        <v>3052.25</v>
      </c>
      <c r="U27" s="260">
        <v>2953.78</v>
      </c>
      <c r="V27" s="260">
        <v>3052.25</v>
      </c>
      <c r="W27" s="260">
        <v>3052.25</v>
      </c>
      <c r="X27" s="260">
        <v>2953.78</v>
      </c>
      <c r="Y27" s="260">
        <v>3052.25</v>
      </c>
      <c r="Z27" s="260">
        <v>2953.78</v>
      </c>
      <c r="AA27" s="260">
        <v>3052.25</v>
      </c>
      <c r="AB27" s="260">
        <v>3052.25</v>
      </c>
      <c r="AC27" s="260">
        <v>2855.33</v>
      </c>
      <c r="AD27" s="260">
        <v>3052.25</v>
      </c>
      <c r="AE27" s="260">
        <v>2953.78</v>
      </c>
      <c r="AF27" s="260">
        <v>3052.25</v>
      </c>
      <c r="AG27" s="263">
        <v>1784.58</v>
      </c>
    </row>
    <row r="28" spans="1:33" s="83" customFormat="1" ht="14.1" customHeight="1" x14ac:dyDescent="0.2">
      <c r="A28" s="81"/>
      <c r="B28" s="398" t="s">
        <v>4</v>
      </c>
      <c r="C28" s="245" t="s">
        <v>1080</v>
      </c>
      <c r="D28" s="478"/>
      <c r="E28" s="297"/>
      <c r="F28" s="232">
        <v>61386.49</v>
      </c>
      <c r="G28" s="82"/>
      <c r="H28" s="264">
        <v>40134.03</v>
      </c>
      <c r="I28" s="231">
        <v>851.09</v>
      </c>
      <c r="J28" s="231">
        <v>879.46</v>
      </c>
      <c r="K28" s="231">
        <v>879.46</v>
      </c>
      <c r="L28" s="231">
        <v>851.09</v>
      </c>
      <c r="M28" s="231">
        <v>879.46</v>
      </c>
      <c r="N28" s="231">
        <v>851.09</v>
      </c>
      <c r="O28" s="231">
        <v>879.46</v>
      </c>
      <c r="P28" s="231">
        <v>879.46</v>
      </c>
      <c r="Q28" s="231">
        <v>794.35</v>
      </c>
      <c r="R28" s="231">
        <v>879.46</v>
      </c>
      <c r="S28" s="231">
        <v>851.09</v>
      </c>
      <c r="T28" s="231">
        <v>879.46</v>
      </c>
      <c r="U28" s="231">
        <v>851.09</v>
      </c>
      <c r="V28" s="231">
        <v>879.46</v>
      </c>
      <c r="W28" s="231">
        <v>879.46</v>
      </c>
      <c r="X28" s="231">
        <v>851.09</v>
      </c>
      <c r="Y28" s="231">
        <v>879.46</v>
      </c>
      <c r="Z28" s="231">
        <v>851.09</v>
      </c>
      <c r="AA28" s="231">
        <v>879.46</v>
      </c>
      <c r="AB28" s="231">
        <v>879.46</v>
      </c>
      <c r="AC28" s="231">
        <v>822.72</v>
      </c>
      <c r="AD28" s="231">
        <v>879.46</v>
      </c>
      <c r="AE28" s="231">
        <v>851.09</v>
      </c>
      <c r="AF28" s="231">
        <v>879.46</v>
      </c>
      <c r="AG28" s="232">
        <v>514.20000000000005</v>
      </c>
    </row>
    <row r="29" spans="1:33" s="83" customFormat="1" ht="14.1" customHeight="1" x14ac:dyDescent="0.2">
      <c r="A29" s="81"/>
      <c r="B29" s="397" t="s">
        <v>115</v>
      </c>
      <c r="C29" s="244" t="s">
        <v>1081</v>
      </c>
      <c r="D29" s="477"/>
      <c r="E29" s="296"/>
      <c r="F29" s="229">
        <v>39286.49</v>
      </c>
      <c r="G29" s="82"/>
      <c r="H29" s="261">
        <v>39286.49</v>
      </c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9"/>
    </row>
    <row r="30" spans="1:33" s="83" customFormat="1" ht="14.1" customHeight="1" x14ac:dyDescent="0.2">
      <c r="A30" s="81"/>
      <c r="B30" s="397" t="s">
        <v>116</v>
      </c>
      <c r="C30" s="244" t="s">
        <v>1082</v>
      </c>
      <c r="D30" s="477"/>
      <c r="E30" s="296"/>
      <c r="F30" s="229">
        <v>22100</v>
      </c>
      <c r="G30" s="82"/>
      <c r="H30" s="227">
        <v>847.54</v>
      </c>
      <c r="I30" s="228">
        <v>851.09</v>
      </c>
      <c r="J30" s="228">
        <v>879.46</v>
      </c>
      <c r="K30" s="228">
        <v>879.46</v>
      </c>
      <c r="L30" s="228">
        <v>851.09</v>
      </c>
      <c r="M30" s="228">
        <v>879.46</v>
      </c>
      <c r="N30" s="228">
        <v>851.09</v>
      </c>
      <c r="O30" s="228">
        <v>879.46</v>
      </c>
      <c r="P30" s="228">
        <v>879.46</v>
      </c>
      <c r="Q30" s="228">
        <v>794.35</v>
      </c>
      <c r="R30" s="228">
        <v>879.46</v>
      </c>
      <c r="S30" s="228">
        <v>851.09</v>
      </c>
      <c r="T30" s="228">
        <v>879.46</v>
      </c>
      <c r="U30" s="228">
        <v>851.09</v>
      </c>
      <c r="V30" s="228">
        <v>879.46</v>
      </c>
      <c r="W30" s="228">
        <v>879.46</v>
      </c>
      <c r="X30" s="228">
        <v>851.09</v>
      </c>
      <c r="Y30" s="228">
        <v>879.46</v>
      </c>
      <c r="Z30" s="228">
        <v>851.09</v>
      </c>
      <c r="AA30" s="228">
        <v>879.46</v>
      </c>
      <c r="AB30" s="228">
        <v>879.46</v>
      </c>
      <c r="AC30" s="228">
        <v>822.72</v>
      </c>
      <c r="AD30" s="228">
        <v>879.46</v>
      </c>
      <c r="AE30" s="228">
        <v>851.09</v>
      </c>
      <c r="AF30" s="228">
        <v>879.46</v>
      </c>
      <c r="AG30" s="229">
        <v>514.20000000000005</v>
      </c>
    </row>
    <row r="31" spans="1:33" s="83" customFormat="1" ht="14.1" customHeight="1" x14ac:dyDescent="0.2">
      <c r="A31" s="81"/>
      <c r="B31" s="398" t="s">
        <v>117</v>
      </c>
      <c r="C31" s="245" t="s">
        <v>119</v>
      </c>
      <c r="D31" s="478"/>
      <c r="E31" s="297"/>
      <c r="F31" s="232">
        <v>24754.78</v>
      </c>
      <c r="G31" s="82"/>
      <c r="H31" s="264">
        <v>24754.78</v>
      </c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2"/>
    </row>
    <row r="32" spans="1:33" s="83" customFormat="1" ht="14.1" customHeight="1" x14ac:dyDescent="0.2">
      <c r="A32" s="81"/>
      <c r="B32" s="397" t="s">
        <v>118</v>
      </c>
      <c r="C32" s="244" t="s">
        <v>1083</v>
      </c>
      <c r="D32" s="477"/>
      <c r="E32" s="296"/>
      <c r="F32" s="229">
        <v>24754.78</v>
      </c>
      <c r="G32" s="82"/>
      <c r="H32" s="261">
        <v>24754.78</v>
      </c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9"/>
    </row>
    <row r="33" spans="1:33" s="83" customFormat="1" ht="14.1" customHeight="1" x14ac:dyDescent="0.2">
      <c r="A33" s="81"/>
      <c r="B33" s="398" t="s">
        <v>120</v>
      </c>
      <c r="C33" s="245" t="s">
        <v>1084</v>
      </c>
      <c r="D33" s="478"/>
      <c r="E33" s="297"/>
      <c r="F33" s="232">
        <v>110660.45</v>
      </c>
      <c r="G33" s="82"/>
      <c r="H33" s="264">
        <v>83157.27</v>
      </c>
      <c r="I33" s="265">
        <v>1101.4100000000001</v>
      </c>
      <c r="J33" s="265">
        <v>1138.1300000000001</v>
      </c>
      <c r="K33" s="265">
        <v>1138.1300000000001</v>
      </c>
      <c r="L33" s="265">
        <v>1101.4100000000001</v>
      </c>
      <c r="M33" s="265">
        <v>1138.1300000000001</v>
      </c>
      <c r="N33" s="265">
        <v>1101.4100000000001</v>
      </c>
      <c r="O33" s="265">
        <v>1138.1300000000001</v>
      </c>
      <c r="P33" s="265">
        <v>1138.1300000000001</v>
      </c>
      <c r="Q33" s="265">
        <v>1027.98</v>
      </c>
      <c r="R33" s="265">
        <v>1138.1300000000001</v>
      </c>
      <c r="S33" s="265">
        <v>1101.4100000000001</v>
      </c>
      <c r="T33" s="265">
        <v>1138.1300000000001</v>
      </c>
      <c r="U33" s="265">
        <v>1101.4100000000001</v>
      </c>
      <c r="V33" s="265">
        <v>1138.1300000000001</v>
      </c>
      <c r="W33" s="265">
        <v>1138.1300000000001</v>
      </c>
      <c r="X33" s="265">
        <v>1101.4100000000001</v>
      </c>
      <c r="Y33" s="265">
        <v>1138.1300000000001</v>
      </c>
      <c r="Z33" s="265">
        <v>1101.4100000000001</v>
      </c>
      <c r="AA33" s="265">
        <v>1138.1300000000001</v>
      </c>
      <c r="AB33" s="265">
        <v>1138.1300000000001</v>
      </c>
      <c r="AC33" s="265">
        <v>1064.7</v>
      </c>
      <c r="AD33" s="265">
        <v>1138.1300000000001</v>
      </c>
      <c r="AE33" s="265">
        <v>1101.4100000000001</v>
      </c>
      <c r="AF33" s="265">
        <v>1138.1300000000001</v>
      </c>
      <c r="AG33" s="232">
        <v>665.44</v>
      </c>
    </row>
    <row r="34" spans="1:33" s="83" customFormat="1" ht="14.1" customHeight="1" x14ac:dyDescent="0.2">
      <c r="A34" s="81"/>
      <c r="B34" s="397" t="s">
        <v>121</v>
      </c>
      <c r="C34" s="244" t="s">
        <v>1085</v>
      </c>
      <c r="D34" s="477"/>
      <c r="E34" s="296"/>
      <c r="F34" s="229">
        <v>82060.45</v>
      </c>
      <c r="G34" s="82"/>
      <c r="H34" s="261">
        <v>82060.45</v>
      </c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9"/>
    </row>
    <row r="35" spans="1:33" s="83" customFormat="1" ht="14.1" customHeight="1" x14ac:dyDescent="0.2">
      <c r="A35" s="81"/>
      <c r="B35" s="397" t="s">
        <v>122</v>
      </c>
      <c r="C35" s="244" t="s">
        <v>1086</v>
      </c>
      <c r="D35" s="477"/>
      <c r="E35" s="296"/>
      <c r="F35" s="229">
        <v>28600</v>
      </c>
      <c r="G35" s="82"/>
      <c r="H35" s="261">
        <v>1096.82</v>
      </c>
      <c r="I35" s="262">
        <v>1101.4100000000001</v>
      </c>
      <c r="J35" s="262">
        <v>1138.1300000000001</v>
      </c>
      <c r="K35" s="262">
        <v>1138.1300000000001</v>
      </c>
      <c r="L35" s="262">
        <v>1101.4100000000001</v>
      </c>
      <c r="M35" s="262">
        <v>1138.1300000000001</v>
      </c>
      <c r="N35" s="262">
        <v>1101.4100000000001</v>
      </c>
      <c r="O35" s="262">
        <v>1138.1300000000001</v>
      </c>
      <c r="P35" s="262">
        <v>1138.1300000000001</v>
      </c>
      <c r="Q35" s="262">
        <v>1027.98</v>
      </c>
      <c r="R35" s="262">
        <v>1138.1300000000001</v>
      </c>
      <c r="S35" s="262">
        <v>1101.4100000000001</v>
      </c>
      <c r="T35" s="262">
        <v>1138.1300000000001</v>
      </c>
      <c r="U35" s="262">
        <v>1101.4100000000001</v>
      </c>
      <c r="V35" s="262">
        <v>1138.1300000000001</v>
      </c>
      <c r="W35" s="262">
        <v>1138.1300000000001</v>
      </c>
      <c r="X35" s="262">
        <v>1101.4100000000001</v>
      </c>
      <c r="Y35" s="262">
        <v>1138.1300000000001</v>
      </c>
      <c r="Z35" s="262">
        <v>1101.4100000000001</v>
      </c>
      <c r="AA35" s="262">
        <v>1138.1300000000001</v>
      </c>
      <c r="AB35" s="262">
        <v>1138.1300000000001</v>
      </c>
      <c r="AC35" s="262">
        <v>1064.7</v>
      </c>
      <c r="AD35" s="262">
        <v>1138.1300000000001</v>
      </c>
      <c r="AE35" s="262">
        <v>1101.4100000000001</v>
      </c>
      <c r="AF35" s="262">
        <v>1138.1300000000001</v>
      </c>
      <c r="AG35" s="229">
        <v>665.44</v>
      </c>
    </row>
    <row r="36" spans="1:33" s="83" customFormat="1" ht="14.1" customHeight="1" x14ac:dyDescent="0.2">
      <c r="A36" s="81"/>
      <c r="B36" s="398" t="s">
        <v>123</v>
      </c>
      <c r="C36" s="245" t="s">
        <v>1087</v>
      </c>
      <c r="D36" s="478"/>
      <c r="E36" s="297"/>
      <c r="F36" s="232">
        <v>87260.66</v>
      </c>
      <c r="G36" s="82"/>
      <c r="H36" s="264">
        <v>62257.77</v>
      </c>
      <c r="I36" s="265">
        <v>1001.28</v>
      </c>
      <c r="J36" s="265">
        <v>1034.6600000000001</v>
      </c>
      <c r="K36" s="265">
        <v>1034.6600000000001</v>
      </c>
      <c r="L36" s="265">
        <v>1001.28</v>
      </c>
      <c r="M36" s="265">
        <v>1034.6600000000001</v>
      </c>
      <c r="N36" s="265">
        <v>1001.28</v>
      </c>
      <c r="O36" s="265">
        <v>1034.6600000000001</v>
      </c>
      <c r="P36" s="265">
        <v>1034.6600000000001</v>
      </c>
      <c r="Q36" s="231">
        <v>934.53</v>
      </c>
      <c r="R36" s="265">
        <v>1034.6600000000001</v>
      </c>
      <c r="S36" s="265">
        <v>1001.28</v>
      </c>
      <c r="T36" s="265">
        <v>1034.6600000000001</v>
      </c>
      <c r="U36" s="265">
        <v>1001.28</v>
      </c>
      <c r="V36" s="265">
        <v>1034.6600000000001</v>
      </c>
      <c r="W36" s="265">
        <v>1034.6600000000001</v>
      </c>
      <c r="X36" s="265">
        <v>1001.28</v>
      </c>
      <c r="Y36" s="265">
        <v>1034.6600000000001</v>
      </c>
      <c r="Z36" s="265">
        <v>1001.28</v>
      </c>
      <c r="AA36" s="265">
        <v>1034.6600000000001</v>
      </c>
      <c r="AB36" s="265">
        <v>1034.6600000000001</v>
      </c>
      <c r="AC36" s="231">
        <v>967.91</v>
      </c>
      <c r="AD36" s="265">
        <v>1034.6600000000001</v>
      </c>
      <c r="AE36" s="265">
        <v>1001.28</v>
      </c>
      <c r="AF36" s="265">
        <v>1034.6600000000001</v>
      </c>
      <c r="AG36" s="232">
        <v>604.94000000000005</v>
      </c>
    </row>
    <row r="37" spans="1:33" s="83" customFormat="1" ht="14.1" customHeight="1" x14ac:dyDescent="0.2">
      <c r="A37" s="81"/>
      <c r="B37" s="397" t="s">
        <v>124</v>
      </c>
      <c r="C37" s="244" t="s">
        <v>1088</v>
      </c>
      <c r="D37" s="477"/>
      <c r="E37" s="296"/>
      <c r="F37" s="229">
        <v>61260.66</v>
      </c>
      <c r="G37" s="82"/>
      <c r="H37" s="261">
        <v>61260.66</v>
      </c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9"/>
    </row>
    <row r="38" spans="1:33" s="83" customFormat="1" ht="14.1" customHeight="1" x14ac:dyDescent="0.2">
      <c r="A38" s="81"/>
      <c r="B38" s="397" t="s">
        <v>559</v>
      </c>
      <c r="C38" s="244" t="s">
        <v>1089</v>
      </c>
      <c r="D38" s="477"/>
      <c r="E38" s="296"/>
      <c r="F38" s="229">
        <v>26000</v>
      </c>
      <c r="G38" s="82"/>
      <c r="H38" s="227">
        <v>997.11</v>
      </c>
      <c r="I38" s="262">
        <v>1001.28</v>
      </c>
      <c r="J38" s="262">
        <v>1034.6600000000001</v>
      </c>
      <c r="K38" s="262">
        <v>1034.6600000000001</v>
      </c>
      <c r="L38" s="262">
        <v>1001.28</v>
      </c>
      <c r="M38" s="262">
        <v>1034.6600000000001</v>
      </c>
      <c r="N38" s="262">
        <v>1001.28</v>
      </c>
      <c r="O38" s="262">
        <v>1034.6600000000001</v>
      </c>
      <c r="P38" s="262">
        <v>1034.6600000000001</v>
      </c>
      <c r="Q38" s="228">
        <v>934.53</v>
      </c>
      <c r="R38" s="262">
        <v>1034.6600000000001</v>
      </c>
      <c r="S38" s="262">
        <v>1001.28</v>
      </c>
      <c r="T38" s="262">
        <v>1034.6600000000001</v>
      </c>
      <c r="U38" s="262">
        <v>1001.28</v>
      </c>
      <c r="V38" s="262">
        <v>1034.6600000000001</v>
      </c>
      <c r="W38" s="262">
        <v>1034.6600000000001</v>
      </c>
      <c r="X38" s="262">
        <v>1001.28</v>
      </c>
      <c r="Y38" s="262">
        <v>1034.6600000000001</v>
      </c>
      <c r="Z38" s="262">
        <v>1001.28</v>
      </c>
      <c r="AA38" s="262">
        <v>1034.6600000000001</v>
      </c>
      <c r="AB38" s="262">
        <v>1034.6600000000001</v>
      </c>
      <c r="AC38" s="228">
        <v>967.91</v>
      </c>
      <c r="AD38" s="262">
        <v>1034.6600000000001</v>
      </c>
      <c r="AE38" s="262">
        <v>1001.28</v>
      </c>
      <c r="AF38" s="262">
        <v>1034.6600000000001</v>
      </c>
      <c r="AG38" s="229">
        <v>604.94000000000005</v>
      </c>
    </row>
    <row r="39" spans="1:33" s="83" customFormat="1" ht="14.1" customHeight="1" x14ac:dyDescent="0.2">
      <c r="A39" s="81"/>
      <c r="B39" s="396" t="s">
        <v>5</v>
      </c>
      <c r="C39" s="243" t="s">
        <v>55</v>
      </c>
      <c r="D39" s="476"/>
      <c r="E39" s="295"/>
      <c r="F39" s="226">
        <v>173653.78</v>
      </c>
      <c r="G39" s="82"/>
      <c r="H39" s="259">
        <v>107086.21</v>
      </c>
      <c r="I39" s="260">
        <v>66567.570000000007</v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6"/>
    </row>
    <row r="40" spans="1:33" s="83" customFormat="1" ht="14.1" customHeight="1" x14ac:dyDescent="0.2">
      <c r="A40" s="81"/>
      <c r="B40" s="397" t="s">
        <v>6</v>
      </c>
      <c r="C40" s="244" t="s">
        <v>1090</v>
      </c>
      <c r="D40" s="477"/>
      <c r="E40" s="296"/>
      <c r="F40" s="229">
        <v>145720.04999999999</v>
      </c>
      <c r="G40" s="82"/>
      <c r="H40" s="261">
        <v>79152.479999999996</v>
      </c>
      <c r="I40" s="262">
        <v>66567.570000000007</v>
      </c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9"/>
    </row>
    <row r="41" spans="1:33" s="83" customFormat="1" ht="14.1" customHeight="1" x14ac:dyDescent="0.2">
      <c r="A41" s="81"/>
      <c r="B41" s="397" t="s">
        <v>560</v>
      </c>
      <c r="C41" s="244" t="s">
        <v>1091</v>
      </c>
      <c r="D41" s="477"/>
      <c r="E41" s="296"/>
      <c r="F41" s="229">
        <v>27933.73</v>
      </c>
      <c r="G41" s="82"/>
      <c r="H41" s="261">
        <v>27933.73</v>
      </c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</row>
    <row r="42" spans="1:33" s="83" customFormat="1" ht="14.1" customHeight="1" x14ac:dyDescent="0.2">
      <c r="A42" s="81"/>
      <c r="B42" s="396" t="s">
        <v>125</v>
      </c>
      <c r="C42" s="243" t="s">
        <v>132</v>
      </c>
      <c r="D42" s="476"/>
      <c r="E42" s="295"/>
      <c r="F42" s="226">
        <v>332724.15000000002</v>
      </c>
      <c r="G42" s="82"/>
      <c r="H42" s="259">
        <v>19013.849999999999</v>
      </c>
      <c r="I42" s="225"/>
      <c r="J42" s="225"/>
      <c r="K42" s="225"/>
      <c r="L42" s="225"/>
      <c r="M42" s="225"/>
      <c r="N42" s="260">
        <v>13463.4</v>
      </c>
      <c r="O42" s="260">
        <v>32416.73</v>
      </c>
      <c r="P42" s="260">
        <v>32416.73</v>
      </c>
      <c r="Q42" s="260">
        <v>29279.63</v>
      </c>
      <c r="R42" s="260">
        <v>32416.73</v>
      </c>
      <c r="S42" s="260">
        <v>31371.03</v>
      </c>
      <c r="T42" s="260">
        <v>32416.73</v>
      </c>
      <c r="U42" s="260">
        <v>31371.03</v>
      </c>
      <c r="V42" s="260">
        <v>32416.73</v>
      </c>
      <c r="W42" s="260">
        <v>32416.73</v>
      </c>
      <c r="X42" s="260">
        <v>13724.83</v>
      </c>
      <c r="Y42" s="225"/>
      <c r="Z42" s="225"/>
      <c r="AA42" s="225"/>
      <c r="AB42" s="225"/>
      <c r="AC42" s="225"/>
      <c r="AD42" s="225"/>
      <c r="AE42" s="225"/>
      <c r="AF42" s="225"/>
      <c r="AG42" s="226"/>
    </row>
    <row r="43" spans="1:33" s="83" customFormat="1" ht="14.1" customHeight="1" x14ac:dyDescent="0.2">
      <c r="A43" s="81"/>
      <c r="B43" s="397" t="s">
        <v>126</v>
      </c>
      <c r="C43" s="244" t="s">
        <v>1092</v>
      </c>
      <c r="D43" s="477"/>
      <c r="E43" s="296"/>
      <c r="F43" s="229">
        <v>19013.849999999999</v>
      </c>
      <c r="G43" s="82"/>
      <c r="H43" s="261">
        <v>19013.849999999999</v>
      </c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9"/>
    </row>
    <row r="44" spans="1:33" s="83" customFormat="1" ht="14.1" customHeight="1" x14ac:dyDescent="0.2">
      <c r="A44" s="81"/>
      <c r="B44" s="397" t="s">
        <v>127</v>
      </c>
      <c r="C44" s="244" t="s">
        <v>1093</v>
      </c>
      <c r="D44" s="477"/>
      <c r="E44" s="296"/>
      <c r="F44" s="229">
        <v>313710.3</v>
      </c>
      <c r="G44" s="82"/>
      <c r="H44" s="227"/>
      <c r="I44" s="228"/>
      <c r="J44" s="228"/>
      <c r="K44" s="228"/>
      <c r="L44" s="228"/>
      <c r="M44" s="228"/>
      <c r="N44" s="262">
        <v>13463.4</v>
      </c>
      <c r="O44" s="262">
        <v>32416.73</v>
      </c>
      <c r="P44" s="262">
        <v>32416.73</v>
      </c>
      <c r="Q44" s="262">
        <v>29279.63</v>
      </c>
      <c r="R44" s="262">
        <v>32416.73</v>
      </c>
      <c r="S44" s="262">
        <v>31371.03</v>
      </c>
      <c r="T44" s="262">
        <v>32416.73</v>
      </c>
      <c r="U44" s="262">
        <v>31371.03</v>
      </c>
      <c r="V44" s="262">
        <v>32416.73</v>
      </c>
      <c r="W44" s="262">
        <v>32416.73</v>
      </c>
      <c r="X44" s="262">
        <v>13724.83</v>
      </c>
      <c r="Y44" s="228"/>
      <c r="Z44" s="228"/>
      <c r="AA44" s="228"/>
      <c r="AB44" s="228"/>
      <c r="AC44" s="228"/>
      <c r="AD44" s="228"/>
      <c r="AE44" s="228"/>
      <c r="AF44" s="228"/>
      <c r="AG44" s="229"/>
    </row>
    <row r="45" spans="1:33" s="83" customFormat="1" ht="14.1" customHeight="1" x14ac:dyDescent="0.2">
      <c r="A45" s="81"/>
      <c r="B45" s="396" t="s">
        <v>128</v>
      </c>
      <c r="C45" s="243" t="s">
        <v>134</v>
      </c>
      <c r="D45" s="476"/>
      <c r="E45" s="295"/>
      <c r="F45" s="226">
        <v>288074.78000000003</v>
      </c>
      <c r="G45" s="82"/>
      <c r="H45" s="259">
        <v>91613.759999999995</v>
      </c>
      <c r="I45" s="260">
        <v>49198.5</v>
      </c>
      <c r="J45" s="260">
        <v>50653.41</v>
      </c>
      <c r="K45" s="260">
        <v>50653.41</v>
      </c>
      <c r="L45" s="260">
        <v>45955.71</v>
      </c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6"/>
    </row>
    <row r="46" spans="1:33" s="83" customFormat="1" ht="14.1" customHeight="1" x14ac:dyDescent="0.2">
      <c r="A46" s="81"/>
      <c r="B46" s="397" t="s">
        <v>129</v>
      </c>
      <c r="C46" s="244" t="s">
        <v>1094</v>
      </c>
      <c r="D46" s="477"/>
      <c r="E46" s="296"/>
      <c r="F46" s="229">
        <v>91997.08</v>
      </c>
      <c r="G46" s="82"/>
      <c r="H46" s="261">
        <v>91613.759999999995</v>
      </c>
      <c r="I46" s="228">
        <v>383.32</v>
      </c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9"/>
    </row>
    <row r="47" spans="1:33" s="83" customFormat="1" ht="14.1" customHeight="1" x14ac:dyDescent="0.2">
      <c r="A47" s="81"/>
      <c r="B47" s="397" t="s">
        <v>130</v>
      </c>
      <c r="C47" s="244" t="s">
        <v>1095</v>
      </c>
      <c r="D47" s="477"/>
      <c r="E47" s="296"/>
      <c r="F47" s="229">
        <v>196077.7</v>
      </c>
      <c r="G47" s="82"/>
      <c r="H47" s="227"/>
      <c r="I47" s="262">
        <v>48815.18</v>
      </c>
      <c r="J47" s="262">
        <v>50653.41</v>
      </c>
      <c r="K47" s="262">
        <v>50653.41</v>
      </c>
      <c r="L47" s="262">
        <v>45955.71</v>
      </c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9"/>
    </row>
    <row r="48" spans="1:33" s="83" customFormat="1" ht="14.1" customHeight="1" x14ac:dyDescent="0.2">
      <c r="A48" s="81"/>
      <c r="B48" s="396" t="s">
        <v>131</v>
      </c>
      <c r="C48" s="243" t="s">
        <v>135</v>
      </c>
      <c r="D48" s="476"/>
      <c r="E48" s="295"/>
      <c r="F48" s="226">
        <v>797500</v>
      </c>
      <c r="G48" s="82"/>
      <c r="H48" s="259">
        <v>30584.48</v>
      </c>
      <c r="I48" s="260">
        <v>30712.45</v>
      </c>
      <c r="J48" s="260">
        <v>31736.2</v>
      </c>
      <c r="K48" s="260">
        <v>31736.2</v>
      </c>
      <c r="L48" s="260">
        <v>30712.45</v>
      </c>
      <c r="M48" s="260">
        <v>31736.2</v>
      </c>
      <c r="N48" s="260">
        <v>30712.45</v>
      </c>
      <c r="O48" s="260">
        <v>31736.2</v>
      </c>
      <c r="P48" s="260">
        <v>31736.2</v>
      </c>
      <c r="Q48" s="260">
        <v>28664.959999999999</v>
      </c>
      <c r="R48" s="260">
        <v>31736.2</v>
      </c>
      <c r="S48" s="260">
        <v>30712.45</v>
      </c>
      <c r="T48" s="260">
        <v>31736.2</v>
      </c>
      <c r="U48" s="260">
        <v>30712.45</v>
      </c>
      <c r="V48" s="260">
        <v>31736.2</v>
      </c>
      <c r="W48" s="260">
        <v>31736.2</v>
      </c>
      <c r="X48" s="260">
        <v>30712.45</v>
      </c>
      <c r="Y48" s="260">
        <v>31736.2</v>
      </c>
      <c r="Z48" s="260">
        <v>30712.45</v>
      </c>
      <c r="AA48" s="260">
        <v>31736.2</v>
      </c>
      <c r="AB48" s="260">
        <v>31736.2</v>
      </c>
      <c r="AC48" s="260">
        <v>29688.7</v>
      </c>
      <c r="AD48" s="260">
        <v>31736.2</v>
      </c>
      <c r="AE48" s="260">
        <v>30712.45</v>
      </c>
      <c r="AF48" s="260">
        <v>31736.2</v>
      </c>
      <c r="AG48" s="263">
        <v>18555.439999999999</v>
      </c>
    </row>
    <row r="49" spans="1:33" s="83" customFormat="1" ht="14.1" customHeight="1" x14ac:dyDescent="0.2">
      <c r="A49" s="81"/>
      <c r="B49" s="397" t="s">
        <v>133</v>
      </c>
      <c r="C49" s="244" t="s">
        <v>1096</v>
      </c>
      <c r="D49" s="477"/>
      <c r="E49" s="296"/>
      <c r="F49" s="229">
        <v>797500</v>
      </c>
      <c r="G49" s="82"/>
      <c r="H49" s="261">
        <v>30584.48</v>
      </c>
      <c r="I49" s="262">
        <v>30712.45</v>
      </c>
      <c r="J49" s="262">
        <v>31736.2</v>
      </c>
      <c r="K49" s="262">
        <v>31736.2</v>
      </c>
      <c r="L49" s="262">
        <v>30712.45</v>
      </c>
      <c r="M49" s="262">
        <v>31736.2</v>
      </c>
      <c r="N49" s="262">
        <v>30712.45</v>
      </c>
      <c r="O49" s="262">
        <v>31736.2</v>
      </c>
      <c r="P49" s="262">
        <v>31736.2</v>
      </c>
      <c r="Q49" s="262">
        <v>28664.959999999999</v>
      </c>
      <c r="R49" s="262">
        <v>31736.2</v>
      </c>
      <c r="S49" s="262">
        <v>30712.45</v>
      </c>
      <c r="T49" s="262">
        <v>31736.2</v>
      </c>
      <c r="U49" s="262">
        <v>30712.45</v>
      </c>
      <c r="V49" s="262">
        <v>31736.2</v>
      </c>
      <c r="W49" s="262">
        <v>31736.2</v>
      </c>
      <c r="X49" s="262">
        <v>30712.45</v>
      </c>
      <c r="Y49" s="262">
        <v>31736.2</v>
      </c>
      <c r="Z49" s="262">
        <v>30712.45</v>
      </c>
      <c r="AA49" s="262">
        <v>31736.2</v>
      </c>
      <c r="AB49" s="262">
        <v>31736.2</v>
      </c>
      <c r="AC49" s="262">
        <v>29688.7</v>
      </c>
      <c r="AD49" s="262">
        <v>31736.2</v>
      </c>
      <c r="AE49" s="262">
        <v>30712.45</v>
      </c>
      <c r="AF49" s="262">
        <v>31736.2</v>
      </c>
      <c r="AG49" s="266">
        <v>18555.439999999999</v>
      </c>
    </row>
    <row r="50" spans="1:33" s="83" customFormat="1" ht="14.1" customHeight="1" x14ac:dyDescent="0.2">
      <c r="A50" s="81"/>
      <c r="B50" s="395" t="s">
        <v>136</v>
      </c>
      <c r="C50" s="242" t="s">
        <v>59</v>
      </c>
      <c r="D50" s="475"/>
      <c r="E50" s="294"/>
      <c r="F50" s="223">
        <v>222319.01</v>
      </c>
      <c r="G50" s="82"/>
      <c r="H50" s="256">
        <v>14280.99</v>
      </c>
      <c r="I50" s="257">
        <v>11299.63</v>
      </c>
      <c r="J50" s="257">
        <v>8480.99</v>
      </c>
      <c r="K50" s="257">
        <v>8480.99</v>
      </c>
      <c r="L50" s="257">
        <v>8207.41</v>
      </c>
      <c r="M50" s="257">
        <v>8480.99</v>
      </c>
      <c r="N50" s="257">
        <v>8207.41</v>
      </c>
      <c r="O50" s="257">
        <v>8480.99</v>
      </c>
      <c r="P50" s="257">
        <v>8480.99</v>
      </c>
      <c r="Q50" s="257">
        <v>7660.26</v>
      </c>
      <c r="R50" s="257">
        <v>8480.99</v>
      </c>
      <c r="S50" s="257">
        <v>8207.41</v>
      </c>
      <c r="T50" s="257">
        <v>8480.99</v>
      </c>
      <c r="U50" s="257">
        <v>8207.41</v>
      </c>
      <c r="V50" s="257">
        <v>8480.99</v>
      </c>
      <c r="W50" s="257">
        <v>8480.99</v>
      </c>
      <c r="X50" s="257">
        <v>8207.41</v>
      </c>
      <c r="Y50" s="257">
        <v>8480.99</v>
      </c>
      <c r="Z50" s="257">
        <v>8207.41</v>
      </c>
      <c r="AA50" s="257">
        <v>8480.99</v>
      </c>
      <c r="AB50" s="257">
        <v>8480.99</v>
      </c>
      <c r="AC50" s="257">
        <v>7933.83</v>
      </c>
      <c r="AD50" s="257">
        <v>8480.99</v>
      </c>
      <c r="AE50" s="257">
        <v>8207.41</v>
      </c>
      <c r="AF50" s="257">
        <v>8480.99</v>
      </c>
      <c r="AG50" s="258">
        <v>4958.6499999999996</v>
      </c>
    </row>
    <row r="51" spans="1:33" s="83" customFormat="1" ht="14.1" customHeight="1" x14ac:dyDescent="0.2">
      <c r="A51" s="81"/>
      <c r="B51" s="397" t="s">
        <v>7</v>
      </c>
      <c r="C51" s="244" t="s">
        <v>1097</v>
      </c>
      <c r="D51" s="477"/>
      <c r="E51" s="296"/>
      <c r="F51" s="229">
        <v>9200</v>
      </c>
      <c r="G51" s="82"/>
      <c r="H51" s="261">
        <v>6107.78</v>
      </c>
      <c r="I51" s="262">
        <v>3092.22</v>
      </c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9"/>
    </row>
    <row r="52" spans="1:33" s="83" customFormat="1" ht="14.1" customHeight="1" x14ac:dyDescent="0.2">
      <c r="A52" s="81"/>
      <c r="B52" s="397" t="s">
        <v>137</v>
      </c>
      <c r="C52" s="244" t="s">
        <v>1098</v>
      </c>
      <c r="D52" s="477"/>
      <c r="E52" s="296"/>
      <c r="F52" s="229">
        <v>121887.5</v>
      </c>
      <c r="G52" s="82"/>
      <c r="H52" s="261">
        <v>4674.4399999999996</v>
      </c>
      <c r="I52" s="262">
        <v>4694</v>
      </c>
      <c r="J52" s="262">
        <v>4850.47</v>
      </c>
      <c r="K52" s="262">
        <v>4850.47</v>
      </c>
      <c r="L52" s="262">
        <v>4694</v>
      </c>
      <c r="M52" s="262">
        <v>4850.47</v>
      </c>
      <c r="N52" s="262">
        <v>4694</v>
      </c>
      <c r="O52" s="262">
        <v>4850.47</v>
      </c>
      <c r="P52" s="262">
        <v>4850.47</v>
      </c>
      <c r="Q52" s="262">
        <v>4381.07</v>
      </c>
      <c r="R52" s="262">
        <v>4850.47</v>
      </c>
      <c r="S52" s="262">
        <v>4694</v>
      </c>
      <c r="T52" s="262">
        <v>4850.47</v>
      </c>
      <c r="U52" s="262">
        <v>4694</v>
      </c>
      <c r="V52" s="262">
        <v>4850.47</v>
      </c>
      <c r="W52" s="262">
        <v>4850.47</v>
      </c>
      <c r="X52" s="262">
        <v>4694</v>
      </c>
      <c r="Y52" s="262">
        <v>4850.47</v>
      </c>
      <c r="Z52" s="262">
        <v>4694</v>
      </c>
      <c r="AA52" s="262">
        <v>4850.47</v>
      </c>
      <c r="AB52" s="262">
        <v>4850.47</v>
      </c>
      <c r="AC52" s="262">
        <v>4537.53</v>
      </c>
      <c r="AD52" s="262">
        <v>4850.47</v>
      </c>
      <c r="AE52" s="262">
        <v>4694</v>
      </c>
      <c r="AF52" s="262">
        <v>4850.47</v>
      </c>
      <c r="AG52" s="266">
        <v>2835.96</v>
      </c>
    </row>
    <row r="53" spans="1:33" s="83" customFormat="1" ht="14.1" customHeight="1" x14ac:dyDescent="0.2">
      <c r="A53" s="81"/>
      <c r="B53" s="397" t="s">
        <v>139</v>
      </c>
      <c r="C53" s="244" t="s">
        <v>1099</v>
      </c>
      <c r="D53" s="477"/>
      <c r="E53" s="296"/>
      <c r="F53" s="229">
        <v>62946.48</v>
      </c>
      <c r="G53" s="82"/>
      <c r="H53" s="261">
        <v>2414.0300000000002</v>
      </c>
      <c r="I53" s="262">
        <v>2424.13</v>
      </c>
      <c r="J53" s="262">
        <v>2504.9299999999998</v>
      </c>
      <c r="K53" s="262">
        <v>2504.9299999999998</v>
      </c>
      <c r="L53" s="262">
        <v>2424.13</v>
      </c>
      <c r="M53" s="262">
        <v>2504.9299999999998</v>
      </c>
      <c r="N53" s="262">
        <v>2424.13</v>
      </c>
      <c r="O53" s="262">
        <v>2504.9299999999998</v>
      </c>
      <c r="P53" s="262">
        <v>2504.9299999999998</v>
      </c>
      <c r="Q53" s="262">
        <v>2262.52</v>
      </c>
      <c r="R53" s="262">
        <v>2504.9299999999998</v>
      </c>
      <c r="S53" s="262">
        <v>2424.13</v>
      </c>
      <c r="T53" s="262">
        <v>2504.9299999999998</v>
      </c>
      <c r="U53" s="262">
        <v>2424.13</v>
      </c>
      <c r="V53" s="262">
        <v>2504.9299999999998</v>
      </c>
      <c r="W53" s="262">
        <v>2504.9299999999998</v>
      </c>
      <c r="X53" s="262">
        <v>2424.13</v>
      </c>
      <c r="Y53" s="262">
        <v>2504.9299999999998</v>
      </c>
      <c r="Z53" s="262">
        <v>2424.13</v>
      </c>
      <c r="AA53" s="262">
        <v>2504.9299999999998</v>
      </c>
      <c r="AB53" s="262">
        <v>2504.9299999999998</v>
      </c>
      <c r="AC53" s="262">
        <v>2343.3200000000002</v>
      </c>
      <c r="AD53" s="262">
        <v>2504.9299999999998</v>
      </c>
      <c r="AE53" s="262">
        <v>2424.13</v>
      </c>
      <c r="AF53" s="262">
        <v>2504.9299999999998</v>
      </c>
      <c r="AG53" s="266">
        <v>1464.58</v>
      </c>
    </row>
    <row r="54" spans="1:33" s="83" customFormat="1" ht="14.1" customHeight="1" x14ac:dyDescent="0.2">
      <c r="A54" s="81"/>
      <c r="B54" s="397" t="s">
        <v>561</v>
      </c>
      <c r="C54" s="244" t="s">
        <v>1100</v>
      </c>
      <c r="D54" s="477"/>
      <c r="E54" s="296"/>
      <c r="F54" s="229">
        <v>18009.03</v>
      </c>
      <c r="G54" s="82"/>
      <c r="H54" s="227">
        <v>690.65</v>
      </c>
      <c r="I54" s="228">
        <v>693.54</v>
      </c>
      <c r="J54" s="228">
        <v>716.66</v>
      </c>
      <c r="K54" s="228">
        <v>716.66</v>
      </c>
      <c r="L54" s="228">
        <v>693.54</v>
      </c>
      <c r="M54" s="228">
        <v>716.66</v>
      </c>
      <c r="N54" s="228">
        <v>693.54</v>
      </c>
      <c r="O54" s="228">
        <v>716.66</v>
      </c>
      <c r="P54" s="228">
        <v>716.66</v>
      </c>
      <c r="Q54" s="228">
        <v>647.30999999999995</v>
      </c>
      <c r="R54" s="228">
        <v>716.66</v>
      </c>
      <c r="S54" s="228">
        <v>693.54</v>
      </c>
      <c r="T54" s="228">
        <v>716.66</v>
      </c>
      <c r="U54" s="228">
        <v>693.54</v>
      </c>
      <c r="V54" s="228">
        <v>716.66</v>
      </c>
      <c r="W54" s="228">
        <v>716.66</v>
      </c>
      <c r="X54" s="228">
        <v>693.54</v>
      </c>
      <c r="Y54" s="228">
        <v>716.66</v>
      </c>
      <c r="Z54" s="228">
        <v>693.54</v>
      </c>
      <c r="AA54" s="228">
        <v>716.66</v>
      </c>
      <c r="AB54" s="228">
        <v>716.66</v>
      </c>
      <c r="AC54" s="228">
        <v>670.43</v>
      </c>
      <c r="AD54" s="228">
        <v>716.66</v>
      </c>
      <c r="AE54" s="228">
        <v>693.54</v>
      </c>
      <c r="AF54" s="228">
        <v>716.66</v>
      </c>
      <c r="AG54" s="229">
        <v>419.02</v>
      </c>
    </row>
    <row r="55" spans="1:33" s="83" customFormat="1" ht="14.1" customHeight="1" x14ac:dyDescent="0.2">
      <c r="A55" s="81"/>
      <c r="B55" s="397" t="s">
        <v>562</v>
      </c>
      <c r="C55" s="244" t="s">
        <v>1101</v>
      </c>
      <c r="D55" s="477"/>
      <c r="E55" s="296"/>
      <c r="F55" s="229">
        <v>2500</v>
      </c>
      <c r="G55" s="82"/>
      <c r="H55" s="227">
        <v>95.88</v>
      </c>
      <c r="I55" s="228">
        <v>96.28</v>
      </c>
      <c r="J55" s="228">
        <v>99.49</v>
      </c>
      <c r="K55" s="228">
        <v>99.49</v>
      </c>
      <c r="L55" s="228">
        <v>96.28</v>
      </c>
      <c r="M55" s="228">
        <v>99.49</v>
      </c>
      <c r="N55" s="228">
        <v>96.28</v>
      </c>
      <c r="O55" s="228">
        <v>99.49</v>
      </c>
      <c r="P55" s="228">
        <v>99.49</v>
      </c>
      <c r="Q55" s="228">
        <v>89.86</v>
      </c>
      <c r="R55" s="228">
        <v>99.49</v>
      </c>
      <c r="S55" s="228">
        <v>96.28</v>
      </c>
      <c r="T55" s="228">
        <v>99.49</v>
      </c>
      <c r="U55" s="228">
        <v>96.28</v>
      </c>
      <c r="V55" s="228">
        <v>99.49</v>
      </c>
      <c r="W55" s="228">
        <v>99.49</v>
      </c>
      <c r="X55" s="228">
        <v>96.28</v>
      </c>
      <c r="Y55" s="228">
        <v>99.49</v>
      </c>
      <c r="Z55" s="228">
        <v>96.28</v>
      </c>
      <c r="AA55" s="228">
        <v>99.49</v>
      </c>
      <c r="AB55" s="228">
        <v>99.49</v>
      </c>
      <c r="AC55" s="228">
        <v>93.07</v>
      </c>
      <c r="AD55" s="228">
        <v>99.49</v>
      </c>
      <c r="AE55" s="228">
        <v>96.28</v>
      </c>
      <c r="AF55" s="228">
        <v>99.49</v>
      </c>
      <c r="AG55" s="229">
        <v>58.17</v>
      </c>
    </row>
    <row r="56" spans="1:33" s="83" customFormat="1" ht="14.1" customHeight="1" x14ac:dyDescent="0.2">
      <c r="A56" s="81"/>
      <c r="B56" s="397" t="s">
        <v>563</v>
      </c>
      <c r="C56" s="244" t="s">
        <v>1102</v>
      </c>
      <c r="D56" s="477"/>
      <c r="E56" s="296"/>
      <c r="F56" s="229">
        <v>7776</v>
      </c>
      <c r="G56" s="82"/>
      <c r="H56" s="227">
        <v>298.20999999999998</v>
      </c>
      <c r="I56" s="228">
        <v>299.45999999999998</v>
      </c>
      <c r="J56" s="228">
        <v>309.44</v>
      </c>
      <c r="K56" s="228">
        <v>309.44</v>
      </c>
      <c r="L56" s="228">
        <v>299.45999999999998</v>
      </c>
      <c r="M56" s="228">
        <v>309.44</v>
      </c>
      <c r="N56" s="228">
        <v>299.45999999999998</v>
      </c>
      <c r="O56" s="228">
        <v>309.44</v>
      </c>
      <c r="P56" s="228">
        <v>309.44</v>
      </c>
      <c r="Q56" s="228">
        <v>279.5</v>
      </c>
      <c r="R56" s="228">
        <v>309.44</v>
      </c>
      <c r="S56" s="228">
        <v>299.45999999999998</v>
      </c>
      <c r="T56" s="228">
        <v>309.44</v>
      </c>
      <c r="U56" s="228">
        <v>299.45999999999998</v>
      </c>
      <c r="V56" s="228">
        <v>309.44</v>
      </c>
      <c r="W56" s="228">
        <v>309.44</v>
      </c>
      <c r="X56" s="228">
        <v>299.45999999999998</v>
      </c>
      <c r="Y56" s="228">
        <v>309.44</v>
      </c>
      <c r="Z56" s="228">
        <v>299.45999999999998</v>
      </c>
      <c r="AA56" s="228">
        <v>309.44</v>
      </c>
      <c r="AB56" s="228">
        <v>309.44</v>
      </c>
      <c r="AC56" s="228">
        <v>289.48</v>
      </c>
      <c r="AD56" s="228">
        <v>309.44</v>
      </c>
      <c r="AE56" s="228">
        <v>299.45999999999998</v>
      </c>
      <c r="AF56" s="228">
        <v>309.44</v>
      </c>
      <c r="AG56" s="229">
        <v>180.92</v>
      </c>
    </row>
    <row r="57" spans="1:33" s="83" customFormat="1" ht="14.1" customHeight="1" x14ac:dyDescent="0.2">
      <c r="A57" s="81"/>
      <c r="B57" s="395" t="s">
        <v>1070</v>
      </c>
      <c r="C57" s="242" t="s">
        <v>1103</v>
      </c>
      <c r="D57" s="475"/>
      <c r="E57" s="294"/>
      <c r="F57" s="223">
        <v>430475.73</v>
      </c>
      <c r="G57" s="82"/>
      <c r="H57" s="256">
        <v>16508.939999999999</v>
      </c>
      <c r="I57" s="257">
        <v>16578</v>
      </c>
      <c r="J57" s="257">
        <v>17130.61</v>
      </c>
      <c r="K57" s="257">
        <v>17130.61</v>
      </c>
      <c r="L57" s="257">
        <v>16578</v>
      </c>
      <c r="M57" s="257">
        <v>17130.61</v>
      </c>
      <c r="N57" s="257">
        <v>16578</v>
      </c>
      <c r="O57" s="257">
        <v>17130.61</v>
      </c>
      <c r="P57" s="257">
        <v>17130.61</v>
      </c>
      <c r="Q57" s="257">
        <v>15472.82</v>
      </c>
      <c r="R57" s="257">
        <v>17130.61</v>
      </c>
      <c r="S57" s="257">
        <v>16578</v>
      </c>
      <c r="T57" s="257">
        <v>17130.61</v>
      </c>
      <c r="U57" s="257">
        <v>16578</v>
      </c>
      <c r="V57" s="257">
        <v>17130.61</v>
      </c>
      <c r="W57" s="257">
        <v>17130.61</v>
      </c>
      <c r="X57" s="257">
        <v>16578</v>
      </c>
      <c r="Y57" s="257">
        <v>17130.61</v>
      </c>
      <c r="Z57" s="257">
        <v>16578</v>
      </c>
      <c r="AA57" s="257">
        <v>17130.61</v>
      </c>
      <c r="AB57" s="257">
        <v>17130.61</v>
      </c>
      <c r="AC57" s="257">
        <v>16025.43</v>
      </c>
      <c r="AD57" s="257">
        <v>17130.61</v>
      </c>
      <c r="AE57" s="257">
        <v>16578</v>
      </c>
      <c r="AF57" s="257">
        <v>17130.61</v>
      </c>
      <c r="AG57" s="258">
        <v>10015.89</v>
      </c>
    </row>
    <row r="58" spans="1:33" s="83" customFormat="1" ht="14.1" customHeight="1" x14ac:dyDescent="0.2">
      <c r="A58" s="81"/>
      <c r="B58" s="396" t="s">
        <v>564</v>
      </c>
      <c r="C58" s="243" t="s">
        <v>1104</v>
      </c>
      <c r="D58" s="476"/>
      <c r="E58" s="295"/>
      <c r="F58" s="226">
        <v>430475.73</v>
      </c>
      <c r="G58" s="82"/>
      <c r="H58" s="259">
        <v>16508.939999999999</v>
      </c>
      <c r="I58" s="260">
        <v>16578</v>
      </c>
      <c r="J58" s="260">
        <v>17130.61</v>
      </c>
      <c r="K58" s="260">
        <v>17130.61</v>
      </c>
      <c r="L58" s="260">
        <v>16578</v>
      </c>
      <c r="M58" s="260">
        <v>17130.61</v>
      </c>
      <c r="N58" s="260">
        <v>16578</v>
      </c>
      <c r="O58" s="260">
        <v>17130.61</v>
      </c>
      <c r="P58" s="260">
        <v>17130.61</v>
      </c>
      <c r="Q58" s="260">
        <v>15472.82</v>
      </c>
      <c r="R58" s="260">
        <v>17130.61</v>
      </c>
      <c r="S58" s="260">
        <v>16578</v>
      </c>
      <c r="T58" s="260">
        <v>17130.61</v>
      </c>
      <c r="U58" s="260">
        <v>16578</v>
      </c>
      <c r="V58" s="260">
        <v>17130.61</v>
      </c>
      <c r="W58" s="260">
        <v>17130.61</v>
      </c>
      <c r="X58" s="260">
        <v>16578</v>
      </c>
      <c r="Y58" s="260">
        <v>17130.61</v>
      </c>
      <c r="Z58" s="260">
        <v>16578</v>
      </c>
      <c r="AA58" s="260">
        <v>17130.61</v>
      </c>
      <c r="AB58" s="260">
        <v>17130.61</v>
      </c>
      <c r="AC58" s="260">
        <v>16025.43</v>
      </c>
      <c r="AD58" s="260">
        <v>17130.61</v>
      </c>
      <c r="AE58" s="260">
        <v>16578</v>
      </c>
      <c r="AF58" s="260">
        <v>17130.61</v>
      </c>
      <c r="AG58" s="263">
        <v>10015.89</v>
      </c>
    </row>
    <row r="59" spans="1:33" s="83" customFormat="1" ht="14.1" customHeight="1" x14ac:dyDescent="0.2">
      <c r="A59" s="81"/>
      <c r="B59" s="397" t="s">
        <v>565</v>
      </c>
      <c r="C59" s="244" t="s">
        <v>1105</v>
      </c>
      <c r="D59" s="477"/>
      <c r="E59" s="296"/>
      <c r="F59" s="229">
        <v>65104</v>
      </c>
      <c r="G59" s="82"/>
      <c r="H59" s="261">
        <v>2496.77</v>
      </c>
      <c r="I59" s="262">
        <v>2507.21</v>
      </c>
      <c r="J59" s="262">
        <v>2590.79</v>
      </c>
      <c r="K59" s="262">
        <v>2590.79</v>
      </c>
      <c r="L59" s="262">
        <v>2507.21</v>
      </c>
      <c r="M59" s="262">
        <v>2590.79</v>
      </c>
      <c r="N59" s="262">
        <v>2507.21</v>
      </c>
      <c r="O59" s="262">
        <v>2590.79</v>
      </c>
      <c r="P59" s="262">
        <v>2590.79</v>
      </c>
      <c r="Q59" s="262">
        <v>2340.0700000000002</v>
      </c>
      <c r="R59" s="262">
        <v>2590.79</v>
      </c>
      <c r="S59" s="262">
        <v>2507.21</v>
      </c>
      <c r="T59" s="262">
        <v>2590.79</v>
      </c>
      <c r="U59" s="262">
        <v>2507.21</v>
      </c>
      <c r="V59" s="262">
        <v>2590.79</v>
      </c>
      <c r="W59" s="262">
        <v>2590.79</v>
      </c>
      <c r="X59" s="262">
        <v>2507.21</v>
      </c>
      <c r="Y59" s="262">
        <v>2590.79</v>
      </c>
      <c r="Z59" s="262">
        <v>2507.21</v>
      </c>
      <c r="AA59" s="262">
        <v>2590.79</v>
      </c>
      <c r="AB59" s="262">
        <v>2590.79</v>
      </c>
      <c r="AC59" s="262">
        <v>2423.64</v>
      </c>
      <c r="AD59" s="262">
        <v>2590.79</v>
      </c>
      <c r="AE59" s="262">
        <v>2507.21</v>
      </c>
      <c r="AF59" s="262">
        <v>2590.79</v>
      </c>
      <c r="AG59" s="266">
        <v>1514.78</v>
      </c>
    </row>
    <row r="60" spans="1:33" s="83" customFormat="1" ht="14.1" customHeight="1" x14ac:dyDescent="0.2">
      <c r="A60" s="81"/>
      <c r="B60" s="397" t="s">
        <v>566</v>
      </c>
      <c r="C60" s="244" t="s">
        <v>1106</v>
      </c>
      <c r="D60" s="477"/>
      <c r="E60" s="296"/>
      <c r="F60" s="229">
        <v>1800</v>
      </c>
      <c r="G60" s="82"/>
      <c r="H60" s="227">
        <v>69.03</v>
      </c>
      <c r="I60" s="228">
        <v>69.319999999999993</v>
      </c>
      <c r="J60" s="228">
        <v>71.63</v>
      </c>
      <c r="K60" s="228">
        <v>71.63</v>
      </c>
      <c r="L60" s="228">
        <v>69.319999999999993</v>
      </c>
      <c r="M60" s="228">
        <v>71.63</v>
      </c>
      <c r="N60" s="228">
        <v>69.319999999999993</v>
      </c>
      <c r="O60" s="228">
        <v>71.63</v>
      </c>
      <c r="P60" s="228">
        <v>71.63</v>
      </c>
      <c r="Q60" s="228">
        <v>64.7</v>
      </c>
      <c r="R60" s="228">
        <v>71.63</v>
      </c>
      <c r="S60" s="228">
        <v>69.319999999999993</v>
      </c>
      <c r="T60" s="228">
        <v>71.63</v>
      </c>
      <c r="U60" s="228">
        <v>69.319999999999993</v>
      </c>
      <c r="V60" s="228">
        <v>71.63</v>
      </c>
      <c r="W60" s="228">
        <v>71.63</v>
      </c>
      <c r="X60" s="228">
        <v>69.319999999999993</v>
      </c>
      <c r="Y60" s="228">
        <v>71.63</v>
      </c>
      <c r="Z60" s="228">
        <v>69.319999999999993</v>
      </c>
      <c r="AA60" s="228">
        <v>71.63</v>
      </c>
      <c r="AB60" s="228">
        <v>71.63</v>
      </c>
      <c r="AC60" s="228">
        <v>67.010000000000005</v>
      </c>
      <c r="AD60" s="228">
        <v>71.63</v>
      </c>
      <c r="AE60" s="228">
        <v>69.319999999999993</v>
      </c>
      <c r="AF60" s="228">
        <v>71.63</v>
      </c>
      <c r="AG60" s="229">
        <v>41.88</v>
      </c>
    </row>
    <row r="61" spans="1:33" s="83" customFormat="1" ht="14.1" customHeight="1" x14ac:dyDescent="0.2">
      <c r="A61" s="81"/>
      <c r="B61" s="397" t="s">
        <v>567</v>
      </c>
      <c r="C61" s="244" t="s">
        <v>1107</v>
      </c>
      <c r="D61" s="477"/>
      <c r="E61" s="296"/>
      <c r="F61" s="229">
        <v>28729.88</v>
      </c>
      <c r="G61" s="82"/>
      <c r="H61" s="261">
        <v>1101.8</v>
      </c>
      <c r="I61" s="262">
        <v>1106.4100000000001</v>
      </c>
      <c r="J61" s="262">
        <v>1143.29</v>
      </c>
      <c r="K61" s="262">
        <v>1143.29</v>
      </c>
      <c r="L61" s="262">
        <v>1106.4100000000001</v>
      </c>
      <c r="M61" s="262">
        <v>1143.29</v>
      </c>
      <c r="N61" s="262">
        <v>1106.4100000000001</v>
      </c>
      <c r="O61" s="262">
        <v>1143.29</v>
      </c>
      <c r="P61" s="262">
        <v>1143.29</v>
      </c>
      <c r="Q61" s="262">
        <v>1032.6500000000001</v>
      </c>
      <c r="R61" s="262">
        <v>1143.29</v>
      </c>
      <c r="S61" s="262">
        <v>1106.4100000000001</v>
      </c>
      <c r="T61" s="262">
        <v>1143.29</v>
      </c>
      <c r="U61" s="262">
        <v>1106.4100000000001</v>
      </c>
      <c r="V61" s="262">
        <v>1143.29</v>
      </c>
      <c r="W61" s="262">
        <v>1143.29</v>
      </c>
      <c r="X61" s="262">
        <v>1106.4100000000001</v>
      </c>
      <c r="Y61" s="262">
        <v>1143.29</v>
      </c>
      <c r="Z61" s="262">
        <v>1106.4100000000001</v>
      </c>
      <c r="AA61" s="262">
        <v>1143.29</v>
      </c>
      <c r="AB61" s="262">
        <v>1143.29</v>
      </c>
      <c r="AC61" s="262">
        <v>1069.53</v>
      </c>
      <c r="AD61" s="262">
        <v>1143.29</v>
      </c>
      <c r="AE61" s="262">
        <v>1106.4100000000001</v>
      </c>
      <c r="AF61" s="262">
        <v>1143.29</v>
      </c>
      <c r="AG61" s="229">
        <v>668.46</v>
      </c>
    </row>
    <row r="62" spans="1:33" s="83" customFormat="1" ht="14.1" customHeight="1" x14ac:dyDescent="0.2">
      <c r="A62" s="81"/>
      <c r="B62" s="397" t="s">
        <v>568</v>
      </c>
      <c r="C62" s="244" t="s">
        <v>1108</v>
      </c>
      <c r="D62" s="477"/>
      <c r="E62" s="296"/>
      <c r="F62" s="229">
        <v>108136.9</v>
      </c>
      <c r="G62" s="82"/>
      <c r="H62" s="261">
        <v>4147.1000000000004</v>
      </c>
      <c r="I62" s="262">
        <v>4164.45</v>
      </c>
      <c r="J62" s="262">
        <v>4303.2700000000004</v>
      </c>
      <c r="K62" s="262">
        <v>4303.2700000000004</v>
      </c>
      <c r="L62" s="262">
        <v>4164.45</v>
      </c>
      <c r="M62" s="262">
        <v>4303.2700000000004</v>
      </c>
      <c r="N62" s="262">
        <v>4164.45</v>
      </c>
      <c r="O62" s="262">
        <v>4303.2700000000004</v>
      </c>
      <c r="P62" s="262">
        <v>4303.2700000000004</v>
      </c>
      <c r="Q62" s="262">
        <v>3886.82</v>
      </c>
      <c r="R62" s="262">
        <v>4303.2700000000004</v>
      </c>
      <c r="S62" s="262">
        <v>4164.45</v>
      </c>
      <c r="T62" s="262">
        <v>4303.2700000000004</v>
      </c>
      <c r="U62" s="262">
        <v>4164.45</v>
      </c>
      <c r="V62" s="262">
        <v>4303.2700000000004</v>
      </c>
      <c r="W62" s="262">
        <v>4303.2700000000004</v>
      </c>
      <c r="X62" s="262">
        <v>4164.45</v>
      </c>
      <c r="Y62" s="262">
        <v>4303.2700000000004</v>
      </c>
      <c r="Z62" s="262">
        <v>4164.45</v>
      </c>
      <c r="AA62" s="262">
        <v>4303.2700000000004</v>
      </c>
      <c r="AB62" s="262">
        <v>4303.2700000000004</v>
      </c>
      <c r="AC62" s="262">
        <v>4025.64</v>
      </c>
      <c r="AD62" s="262">
        <v>4303.2700000000004</v>
      </c>
      <c r="AE62" s="262">
        <v>4164.45</v>
      </c>
      <c r="AF62" s="262">
        <v>4303.2700000000004</v>
      </c>
      <c r="AG62" s="266">
        <v>2516.02</v>
      </c>
    </row>
    <row r="63" spans="1:33" s="83" customFormat="1" ht="14.1" customHeight="1" x14ac:dyDescent="0.2">
      <c r="A63" s="81"/>
      <c r="B63" s="397" t="s">
        <v>569</v>
      </c>
      <c r="C63" s="244" t="s">
        <v>1109</v>
      </c>
      <c r="D63" s="477"/>
      <c r="E63" s="296"/>
      <c r="F63" s="229">
        <v>51514.09</v>
      </c>
      <c r="G63" s="82"/>
      <c r="H63" s="261">
        <v>1975.59</v>
      </c>
      <c r="I63" s="262">
        <v>1983.85</v>
      </c>
      <c r="J63" s="262">
        <v>2049.98</v>
      </c>
      <c r="K63" s="262">
        <v>2049.98</v>
      </c>
      <c r="L63" s="262">
        <v>1983.85</v>
      </c>
      <c r="M63" s="262">
        <v>2049.98</v>
      </c>
      <c r="N63" s="262">
        <v>1983.85</v>
      </c>
      <c r="O63" s="262">
        <v>2049.98</v>
      </c>
      <c r="P63" s="262">
        <v>2049.98</v>
      </c>
      <c r="Q63" s="262">
        <v>1851.6</v>
      </c>
      <c r="R63" s="262">
        <v>2049.98</v>
      </c>
      <c r="S63" s="262">
        <v>1983.85</v>
      </c>
      <c r="T63" s="262">
        <v>2049.98</v>
      </c>
      <c r="U63" s="262">
        <v>1983.85</v>
      </c>
      <c r="V63" s="262">
        <v>2049.98</v>
      </c>
      <c r="W63" s="262">
        <v>2049.98</v>
      </c>
      <c r="X63" s="262">
        <v>1983.85</v>
      </c>
      <c r="Y63" s="262">
        <v>2049.98</v>
      </c>
      <c r="Z63" s="262">
        <v>1983.85</v>
      </c>
      <c r="AA63" s="262">
        <v>2049.98</v>
      </c>
      <c r="AB63" s="262">
        <v>2049.98</v>
      </c>
      <c r="AC63" s="262">
        <v>1917.73</v>
      </c>
      <c r="AD63" s="262">
        <v>2049.98</v>
      </c>
      <c r="AE63" s="262">
        <v>1983.85</v>
      </c>
      <c r="AF63" s="262">
        <v>2049.98</v>
      </c>
      <c r="AG63" s="266">
        <v>1198.58</v>
      </c>
    </row>
    <row r="64" spans="1:33" s="83" customFormat="1" ht="14.1" customHeight="1" x14ac:dyDescent="0.2">
      <c r="A64" s="81"/>
      <c r="B64" s="397" t="s">
        <v>570</v>
      </c>
      <c r="C64" s="244" t="s">
        <v>138</v>
      </c>
      <c r="D64" s="477"/>
      <c r="E64" s="296"/>
      <c r="F64" s="229">
        <v>35593.599999999999</v>
      </c>
      <c r="G64" s="82"/>
      <c r="H64" s="261">
        <v>1365.03</v>
      </c>
      <c r="I64" s="262">
        <v>1370.74</v>
      </c>
      <c r="J64" s="262">
        <v>1416.43</v>
      </c>
      <c r="K64" s="262">
        <v>1416.43</v>
      </c>
      <c r="L64" s="262">
        <v>1370.74</v>
      </c>
      <c r="M64" s="262">
        <v>1416.43</v>
      </c>
      <c r="N64" s="262">
        <v>1370.74</v>
      </c>
      <c r="O64" s="262">
        <v>1416.43</v>
      </c>
      <c r="P64" s="262">
        <v>1416.43</v>
      </c>
      <c r="Q64" s="262">
        <v>1279.3599999999999</v>
      </c>
      <c r="R64" s="262">
        <v>1416.43</v>
      </c>
      <c r="S64" s="262">
        <v>1370.74</v>
      </c>
      <c r="T64" s="262">
        <v>1416.43</v>
      </c>
      <c r="U64" s="262">
        <v>1370.74</v>
      </c>
      <c r="V64" s="262">
        <v>1416.43</v>
      </c>
      <c r="W64" s="262">
        <v>1416.43</v>
      </c>
      <c r="X64" s="262">
        <v>1370.74</v>
      </c>
      <c r="Y64" s="262">
        <v>1416.43</v>
      </c>
      <c r="Z64" s="262">
        <v>1370.74</v>
      </c>
      <c r="AA64" s="262">
        <v>1416.43</v>
      </c>
      <c r="AB64" s="262">
        <v>1416.43</v>
      </c>
      <c r="AC64" s="262">
        <v>1325.05</v>
      </c>
      <c r="AD64" s="262">
        <v>1416.43</v>
      </c>
      <c r="AE64" s="262">
        <v>1370.74</v>
      </c>
      <c r="AF64" s="262">
        <v>1416.43</v>
      </c>
      <c r="AG64" s="229">
        <v>828.16</v>
      </c>
    </row>
    <row r="65" spans="1:33" s="83" customFormat="1" ht="14.1" customHeight="1" x14ac:dyDescent="0.2">
      <c r="A65" s="81"/>
      <c r="B65" s="397" t="s">
        <v>571</v>
      </c>
      <c r="C65" s="244" t="s">
        <v>1110</v>
      </c>
      <c r="D65" s="477"/>
      <c r="E65" s="296"/>
      <c r="F65" s="229">
        <v>19429</v>
      </c>
      <c r="G65" s="82"/>
      <c r="H65" s="227">
        <v>745.11</v>
      </c>
      <c r="I65" s="228">
        <v>748.23</v>
      </c>
      <c r="J65" s="228">
        <v>773.17</v>
      </c>
      <c r="K65" s="228">
        <v>773.17</v>
      </c>
      <c r="L65" s="228">
        <v>748.23</v>
      </c>
      <c r="M65" s="228">
        <v>773.17</v>
      </c>
      <c r="N65" s="228">
        <v>748.23</v>
      </c>
      <c r="O65" s="228">
        <v>773.17</v>
      </c>
      <c r="P65" s="228">
        <v>773.17</v>
      </c>
      <c r="Q65" s="228">
        <v>698.35</v>
      </c>
      <c r="R65" s="228">
        <v>773.17</v>
      </c>
      <c r="S65" s="228">
        <v>748.23</v>
      </c>
      <c r="T65" s="228">
        <v>773.17</v>
      </c>
      <c r="U65" s="228">
        <v>748.23</v>
      </c>
      <c r="V65" s="228">
        <v>773.17</v>
      </c>
      <c r="W65" s="228">
        <v>773.17</v>
      </c>
      <c r="X65" s="228">
        <v>748.23</v>
      </c>
      <c r="Y65" s="228">
        <v>773.17</v>
      </c>
      <c r="Z65" s="228">
        <v>748.23</v>
      </c>
      <c r="AA65" s="228">
        <v>773.17</v>
      </c>
      <c r="AB65" s="228">
        <v>773.17</v>
      </c>
      <c r="AC65" s="228">
        <v>723.29</v>
      </c>
      <c r="AD65" s="228">
        <v>773.17</v>
      </c>
      <c r="AE65" s="228">
        <v>748.23</v>
      </c>
      <c r="AF65" s="228">
        <v>773.17</v>
      </c>
      <c r="AG65" s="229">
        <v>452.05</v>
      </c>
    </row>
    <row r="66" spans="1:33" s="83" customFormat="1" ht="14.1" customHeight="1" x14ac:dyDescent="0.2">
      <c r="A66" s="81"/>
      <c r="B66" s="397" t="s">
        <v>572</v>
      </c>
      <c r="C66" s="244" t="s">
        <v>1111</v>
      </c>
      <c r="D66" s="477"/>
      <c r="E66" s="296"/>
      <c r="F66" s="229">
        <v>12337.92</v>
      </c>
      <c r="G66" s="82"/>
      <c r="H66" s="227">
        <v>473.16</v>
      </c>
      <c r="I66" s="228">
        <v>475.14</v>
      </c>
      <c r="J66" s="228">
        <v>490.98</v>
      </c>
      <c r="K66" s="228">
        <v>490.98</v>
      </c>
      <c r="L66" s="228">
        <v>475.14</v>
      </c>
      <c r="M66" s="228">
        <v>490.98</v>
      </c>
      <c r="N66" s="228">
        <v>475.14</v>
      </c>
      <c r="O66" s="228">
        <v>490.98</v>
      </c>
      <c r="P66" s="228">
        <v>490.98</v>
      </c>
      <c r="Q66" s="228">
        <v>443.47</v>
      </c>
      <c r="R66" s="228">
        <v>490.98</v>
      </c>
      <c r="S66" s="228">
        <v>475.14</v>
      </c>
      <c r="T66" s="228">
        <v>490.98</v>
      </c>
      <c r="U66" s="228">
        <v>475.14</v>
      </c>
      <c r="V66" s="228">
        <v>490.98</v>
      </c>
      <c r="W66" s="228">
        <v>490.98</v>
      </c>
      <c r="X66" s="228">
        <v>475.14</v>
      </c>
      <c r="Y66" s="228">
        <v>490.98</v>
      </c>
      <c r="Z66" s="228">
        <v>475.14</v>
      </c>
      <c r="AA66" s="228">
        <v>490.98</v>
      </c>
      <c r="AB66" s="228">
        <v>490.98</v>
      </c>
      <c r="AC66" s="228">
        <v>459.31</v>
      </c>
      <c r="AD66" s="228">
        <v>490.98</v>
      </c>
      <c r="AE66" s="228">
        <v>475.14</v>
      </c>
      <c r="AF66" s="228">
        <v>490.98</v>
      </c>
      <c r="AG66" s="229">
        <v>287.07</v>
      </c>
    </row>
    <row r="67" spans="1:33" s="83" customFormat="1" ht="14.1" customHeight="1" x14ac:dyDescent="0.2">
      <c r="A67" s="81"/>
      <c r="B67" s="397" t="s">
        <v>573</v>
      </c>
      <c r="C67" s="244" t="s">
        <v>1112</v>
      </c>
      <c r="D67" s="477"/>
      <c r="E67" s="296"/>
      <c r="F67" s="229">
        <v>63762.400000000001</v>
      </c>
      <c r="G67" s="82"/>
      <c r="H67" s="261">
        <v>2445.3200000000002</v>
      </c>
      <c r="I67" s="262">
        <v>2455.5500000000002</v>
      </c>
      <c r="J67" s="262">
        <v>2537.4</v>
      </c>
      <c r="K67" s="262">
        <v>2537.4</v>
      </c>
      <c r="L67" s="262">
        <v>2455.5500000000002</v>
      </c>
      <c r="M67" s="262">
        <v>2537.4</v>
      </c>
      <c r="N67" s="262">
        <v>2455.5500000000002</v>
      </c>
      <c r="O67" s="262">
        <v>2537.4</v>
      </c>
      <c r="P67" s="262">
        <v>2537.4</v>
      </c>
      <c r="Q67" s="262">
        <v>2291.84</v>
      </c>
      <c r="R67" s="262">
        <v>2537.4</v>
      </c>
      <c r="S67" s="262">
        <v>2455.5500000000002</v>
      </c>
      <c r="T67" s="262">
        <v>2537.4</v>
      </c>
      <c r="U67" s="262">
        <v>2455.5500000000002</v>
      </c>
      <c r="V67" s="262">
        <v>2537.4</v>
      </c>
      <c r="W67" s="262">
        <v>2537.4</v>
      </c>
      <c r="X67" s="262">
        <v>2455.5500000000002</v>
      </c>
      <c r="Y67" s="262">
        <v>2537.4</v>
      </c>
      <c r="Z67" s="262">
        <v>2455.5500000000002</v>
      </c>
      <c r="AA67" s="262">
        <v>2537.4</v>
      </c>
      <c r="AB67" s="262">
        <v>2537.4</v>
      </c>
      <c r="AC67" s="262">
        <v>2373.6999999999998</v>
      </c>
      <c r="AD67" s="262">
        <v>2537.4</v>
      </c>
      <c r="AE67" s="262">
        <v>2455.5500000000002</v>
      </c>
      <c r="AF67" s="262">
        <v>2537.4</v>
      </c>
      <c r="AG67" s="266">
        <v>1483.56</v>
      </c>
    </row>
    <row r="68" spans="1:33" s="83" customFormat="1" ht="14.1" customHeight="1" x14ac:dyDescent="0.2">
      <c r="A68" s="81"/>
      <c r="B68" s="397" t="s">
        <v>574</v>
      </c>
      <c r="C68" s="244" t="s">
        <v>1113</v>
      </c>
      <c r="D68" s="477"/>
      <c r="E68" s="296"/>
      <c r="F68" s="229">
        <v>44067.94</v>
      </c>
      <c r="G68" s="82"/>
      <c r="H68" s="261">
        <v>1690.03</v>
      </c>
      <c r="I68" s="262">
        <v>1697.1</v>
      </c>
      <c r="J68" s="262">
        <v>1753.67</v>
      </c>
      <c r="K68" s="262">
        <v>1753.67</v>
      </c>
      <c r="L68" s="262">
        <v>1697.1</v>
      </c>
      <c r="M68" s="262">
        <v>1753.67</v>
      </c>
      <c r="N68" s="262">
        <v>1697.1</v>
      </c>
      <c r="O68" s="262">
        <v>1753.67</v>
      </c>
      <c r="P68" s="262">
        <v>1753.67</v>
      </c>
      <c r="Q68" s="262">
        <v>1583.96</v>
      </c>
      <c r="R68" s="262">
        <v>1753.67</v>
      </c>
      <c r="S68" s="262">
        <v>1697.1</v>
      </c>
      <c r="T68" s="262">
        <v>1753.67</v>
      </c>
      <c r="U68" s="262">
        <v>1697.1</v>
      </c>
      <c r="V68" s="262">
        <v>1753.67</v>
      </c>
      <c r="W68" s="262">
        <v>1753.67</v>
      </c>
      <c r="X68" s="262">
        <v>1697.1</v>
      </c>
      <c r="Y68" s="262">
        <v>1753.67</v>
      </c>
      <c r="Z68" s="262">
        <v>1697.1</v>
      </c>
      <c r="AA68" s="262">
        <v>1753.67</v>
      </c>
      <c r="AB68" s="262">
        <v>1753.67</v>
      </c>
      <c r="AC68" s="262">
        <v>1640.53</v>
      </c>
      <c r="AD68" s="262">
        <v>1753.67</v>
      </c>
      <c r="AE68" s="262">
        <v>1697.1</v>
      </c>
      <c r="AF68" s="262">
        <v>1753.67</v>
      </c>
      <c r="AG68" s="266">
        <v>1025.33</v>
      </c>
    </row>
    <row r="69" spans="1:33" s="83" customFormat="1" ht="14.1" customHeight="1" x14ac:dyDescent="0.2">
      <c r="A69" s="81"/>
      <c r="B69" s="395" t="s">
        <v>1207</v>
      </c>
      <c r="C69" s="242" t="s">
        <v>1114</v>
      </c>
      <c r="D69" s="475"/>
      <c r="E69" s="294"/>
      <c r="F69" s="223">
        <v>140403.5</v>
      </c>
      <c r="G69" s="82"/>
      <c r="H69" s="256">
        <v>18432.47</v>
      </c>
      <c r="I69" s="257">
        <v>24498.67</v>
      </c>
      <c r="J69" s="257">
        <v>4201.83</v>
      </c>
      <c r="K69" s="257">
        <v>4201.83</v>
      </c>
      <c r="L69" s="257">
        <v>4066.29</v>
      </c>
      <c r="M69" s="257">
        <v>4201.83</v>
      </c>
      <c r="N69" s="257">
        <v>4066.29</v>
      </c>
      <c r="O69" s="257">
        <v>4201.83</v>
      </c>
      <c r="P69" s="257">
        <v>4201.83</v>
      </c>
      <c r="Q69" s="257">
        <v>3795.2</v>
      </c>
      <c r="R69" s="257">
        <v>4201.83</v>
      </c>
      <c r="S69" s="257">
        <v>4066.29</v>
      </c>
      <c r="T69" s="257">
        <v>4201.83</v>
      </c>
      <c r="U69" s="257">
        <v>4066.29</v>
      </c>
      <c r="V69" s="257">
        <v>4201.83</v>
      </c>
      <c r="W69" s="257">
        <v>4201.83</v>
      </c>
      <c r="X69" s="257">
        <v>4066.29</v>
      </c>
      <c r="Y69" s="257">
        <v>4201.83</v>
      </c>
      <c r="Z69" s="257">
        <v>4066.29</v>
      </c>
      <c r="AA69" s="257">
        <v>4201.83</v>
      </c>
      <c r="AB69" s="257">
        <v>4201.83</v>
      </c>
      <c r="AC69" s="257">
        <v>3930.75</v>
      </c>
      <c r="AD69" s="257">
        <v>4201.83</v>
      </c>
      <c r="AE69" s="257">
        <v>4066.29</v>
      </c>
      <c r="AF69" s="257">
        <v>4201.83</v>
      </c>
      <c r="AG69" s="258">
        <v>2456.71</v>
      </c>
    </row>
    <row r="70" spans="1:33" s="83" customFormat="1" ht="14.1" customHeight="1" x14ac:dyDescent="0.2">
      <c r="A70" s="81"/>
      <c r="B70" s="396" t="s">
        <v>575</v>
      </c>
      <c r="C70" s="243" t="s">
        <v>1115</v>
      </c>
      <c r="D70" s="476"/>
      <c r="E70" s="295"/>
      <c r="F70" s="226">
        <v>5005</v>
      </c>
      <c r="G70" s="82"/>
      <c r="H70" s="224">
        <v>191.94</v>
      </c>
      <c r="I70" s="225">
        <v>192.75</v>
      </c>
      <c r="J70" s="225">
        <v>199.17</v>
      </c>
      <c r="K70" s="225">
        <v>199.17</v>
      </c>
      <c r="L70" s="225">
        <v>192.75</v>
      </c>
      <c r="M70" s="225">
        <v>199.17</v>
      </c>
      <c r="N70" s="225">
        <v>192.75</v>
      </c>
      <c r="O70" s="225">
        <v>199.17</v>
      </c>
      <c r="P70" s="225">
        <v>199.17</v>
      </c>
      <c r="Q70" s="225">
        <v>179.9</v>
      </c>
      <c r="R70" s="225">
        <v>199.17</v>
      </c>
      <c r="S70" s="225">
        <v>192.75</v>
      </c>
      <c r="T70" s="225">
        <v>199.17</v>
      </c>
      <c r="U70" s="225">
        <v>192.75</v>
      </c>
      <c r="V70" s="225">
        <v>199.17</v>
      </c>
      <c r="W70" s="225">
        <v>199.17</v>
      </c>
      <c r="X70" s="225">
        <v>192.75</v>
      </c>
      <c r="Y70" s="225">
        <v>199.17</v>
      </c>
      <c r="Z70" s="225">
        <v>192.75</v>
      </c>
      <c r="AA70" s="225">
        <v>199.17</v>
      </c>
      <c r="AB70" s="225">
        <v>199.17</v>
      </c>
      <c r="AC70" s="225">
        <v>186.32</v>
      </c>
      <c r="AD70" s="225">
        <v>199.17</v>
      </c>
      <c r="AE70" s="225">
        <v>192.75</v>
      </c>
      <c r="AF70" s="225">
        <v>199.17</v>
      </c>
      <c r="AG70" s="226">
        <v>116.45</v>
      </c>
    </row>
    <row r="71" spans="1:33" s="83" customFormat="1" ht="14.1" customHeight="1" x14ac:dyDescent="0.2">
      <c r="A71" s="81"/>
      <c r="B71" s="397" t="s">
        <v>576</v>
      </c>
      <c r="C71" s="244" t="s">
        <v>1116</v>
      </c>
      <c r="D71" s="477"/>
      <c r="E71" s="296"/>
      <c r="F71" s="229">
        <v>5005</v>
      </c>
      <c r="G71" s="82"/>
      <c r="H71" s="227">
        <v>191.94</v>
      </c>
      <c r="I71" s="228">
        <v>192.75</v>
      </c>
      <c r="J71" s="228">
        <v>199.17</v>
      </c>
      <c r="K71" s="228">
        <v>199.17</v>
      </c>
      <c r="L71" s="228">
        <v>192.75</v>
      </c>
      <c r="M71" s="228">
        <v>199.17</v>
      </c>
      <c r="N71" s="228">
        <v>192.75</v>
      </c>
      <c r="O71" s="228">
        <v>199.17</v>
      </c>
      <c r="P71" s="228">
        <v>199.17</v>
      </c>
      <c r="Q71" s="228">
        <v>179.9</v>
      </c>
      <c r="R71" s="228">
        <v>199.17</v>
      </c>
      <c r="S71" s="228">
        <v>192.75</v>
      </c>
      <c r="T71" s="228">
        <v>199.17</v>
      </c>
      <c r="U71" s="228">
        <v>192.75</v>
      </c>
      <c r="V71" s="228">
        <v>199.17</v>
      </c>
      <c r="W71" s="228">
        <v>199.17</v>
      </c>
      <c r="X71" s="228">
        <v>192.75</v>
      </c>
      <c r="Y71" s="228">
        <v>199.17</v>
      </c>
      <c r="Z71" s="228">
        <v>192.75</v>
      </c>
      <c r="AA71" s="228">
        <v>199.17</v>
      </c>
      <c r="AB71" s="228">
        <v>199.17</v>
      </c>
      <c r="AC71" s="228">
        <v>186.32</v>
      </c>
      <c r="AD71" s="228">
        <v>199.17</v>
      </c>
      <c r="AE71" s="228">
        <v>192.75</v>
      </c>
      <c r="AF71" s="228">
        <v>199.17</v>
      </c>
      <c r="AG71" s="229">
        <v>116.45</v>
      </c>
    </row>
    <row r="72" spans="1:33" s="83" customFormat="1" ht="14.1" customHeight="1" x14ac:dyDescent="0.2">
      <c r="A72" s="81"/>
      <c r="B72" s="396" t="s">
        <v>577</v>
      </c>
      <c r="C72" s="243" t="s">
        <v>1117</v>
      </c>
      <c r="D72" s="476"/>
      <c r="E72" s="295"/>
      <c r="F72" s="226">
        <v>502</v>
      </c>
      <c r="G72" s="82"/>
      <c r="H72" s="224">
        <v>19.25</v>
      </c>
      <c r="I72" s="225">
        <v>19.329999999999998</v>
      </c>
      <c r="J72" s="225">
        <v>19.98</v>
      </c>
      <c r="K72" s="225">
        <v>19.98</v>
      </c>
      <c r="L72" s="225">
        <v>19.329999999999998</v>
      </c>
      <c r="M72" s="225">
        <v>19.98</v>
      </c>
      <c r="N72" s="225">
        <v>19.329999999999998</v>
      </c>
      <c r="O72" s="225">
        <v>19.98</v>
      </c>
      <c r="P72" s="225">
        <v>19.98</v>
      </c>
      <c r="Q72" s="225">
        <v>18.04</v>
      </c>
      <c r="R72" s="225">
        <v>19.98</v>
      </c>
      <c r="S72" s="225">
        <v>19.329999999999998</v>
      </c>
      <c r="T72" s="225">
        <v>19.98</v>
      </c>
      <c r="U72" s="225">
        <v>19.329999999999998</v>
      </c>
      <c r="V72" s="225">
        <v>19.98</v>
      </c>
      <c r="W72" s="225">
        <v>19.98</v>
      </c>
      <c r="X72" s="225">
        <v>19.329999999999998</v>
      </c>
      <c r="Y72" s="225">
        <v>19.98</v>
      </c>
      <c r="Z72" s="225">
        <v>19.329999999999998</v>
      </c>
      <c r="AA72" s="225">
        <v>19.98</v>
      </c>
      <c r="AB72" s="225">
        <v>19.98</v>
      </c>
      <c r="AC72" s="225">
        <v>18.690000000000001</v>
      </c>
      <c r="AD72" s="225">
        <v>19.98</v>
      </c>
      <c r="AE72" s="225">
        <v>19.329999999999998</v>
      </c>
      <c r="AF72" s="225">
        <v>19.98</v>
      </c>
      <c r="AG72" s="226">
        <v>11.68</v>
      </c>
    </row>
    <row r="73" spans="1:33" s="83" customFormat="1" ht="14.1" customHeight="1" x14ac:dyDescent="0.2">
      <c r="A73" s="81"/>
      <c r="B73" s="397" t="s">
        <v>578</v>
      </c>
      <c r="C73" s="244" t="s">
        <v>1118</v>
      </c>
      <c r="D73" s="477"/>
      <c r="E73" s="296"/>
      <c r="F73" s="229">
        <v>502</v>
      </c>
      <c r="G73" s="82"/>
      <c r="H73" s="227">
        <v>19.25</v>
      </c>
      <c r="I73" s="228">
        <v>19.329999999999998</v>
      </c>
      <c r="J73" s="228">
        <v>19.98</v>
      </c>
      <c r="K73" s="228">
        <v>19.98</v>
      </c>
      <c r="L73" s="228">
        <v>19.329999999999998</v>
      </c>
      <c r="M73" s="228">
        <v>19.98</v>
      </c>
      <c r="N73" s="228">
        <v>19.329999999999998</v>
      </c>
      <c r="O73" s="228">
        <v>19.98</v>
      </c>
      <c r="P73" s="228">
        <v>19.98</v>
      </c>
      <c r="Q73" s="228">
        <v>18.04</v>
      </c>
      <c r="R73" s="228">
        <v>19.98</v>
      </c>
      <c r="S73" s="228">
        <v>19.329999999999998</v>
      </c>
      <c r="T73" s="228">
        <v>19.98</v>
      </c>
      <c r="U73" s="228">
        <v>19.329999999999998</v>
      </c>
      <c r="V73" s="228">
        <v>19.98</v>
      </c>
      <c r="W73" s="228">
        <v>19.98</v>
      </c>
      <c r="X73" s="228">
        <v>19.329999999999998</v>
      </c>
      <c r="Y73" s="228">
        <v>19.98</v>
      </c>
      <c r="Z73" s="228">
        <v>19.329999999999998</v>
      </c>
      <c r="AA73" s="228">
        <v>19.98</v>
      </c>
      <c r="AB73" s="228">
        <v>19.98</v>
      </c>
      <c r="AC73" s="228">
        <v>18.690000000000001</v>
      </c>
      <c r="AD73" s="228">
        <v>19.98</v>
      </c>
      <c r="AE73" s="228">
        <v>19.329999999999998</v>
      </c>
      <c r="AF73" s="228">
        <v>19.98</v>
      </c>
      <c r="AG73" s="229">
        <v>11.68</v>
      </c>
    </row>
    <row r="74" spans="1:33" s="83" customFormat="1" ht="14.1" customHeight="1" x14ac:dyDescent="0.2">
      <c r="A74" s="81"/>
      <c r="B74" s="396" t="s">
        <v>579</v>
      </c>
      <c r="C74" s="243" t="s">
        <v>1119</v>
      </c>
      <c r="D74" s="476"/>
      <c r="E74" s="295"/>
      <c r="F74" s="226">
        <v>33015.5</v>
      </c>
      <c r="G74" s="82"/>
      <c r="H74" s="259">
        <v>12744.13</v>
      </c>
      <c r="I74" s="260">
        <v>20271.38</v>
      </c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6"/>
    </row>
    <row r="75" spans="1:33" s="83" customFormat="1" ht="14.1" customHeight="1" x14ac:dyDescent="0.2">
      <c r="A75" s="81"/>
      <c r="B75" s="397" t="s">
        <v>580</v>
      </c>
      <c r="C75" s="244" t="s">
        <v>1120</v>
      </c>
      <c r="D75" s="477"/>
      <c r="E75" s="296"/>
      <c r="F75" s="229">
        <v>4238.5</v>
      </c>
      <c r="G75" s="82"/>
      <c r="H75" s="261">
        <v>4238.5</v>
      </c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9"/>
    </row>
    <row r="76" spans="1:33" s="83" customFormat="1" ht="14.1" customHeight="1" x14ac:dyDescent="0.2">
      <c r="A76" s="81"/>
      <c r="B76" s="397" t="s">
        <v>581</v>
      </c>
      <c r="C76" s="244" t="s">
        <v>1121</v>
      </c>
      <c r="D76" s="477"/>
      <c r="E76" s="296"/>
      <c r="F76" s="229">
        <v>922</v>
      </c>
      <c r="G76" s="82"/>
      <c r="H76" s="227">
        <v>922</v>
      </c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9"/>
    </row>
    <row r="77" spans="1:33" s="83" customFormat="1" ht="14.1" customHeight="1" x14ac:dyDescent="0.2">
      <c r="A77" s="81"/>
      <c r="B77" s="397" t="s">
        <v>582</v>
      </c>
      <c r="C77" s="244" t="s">
        <v>1122</v>
      </c>
      <c r="D77" s="477"/>
      <c r="E77" s="296"/>
      <c r="F77" s="229">
        <v>24075</v>
      </c>
      <c r="G77" s="82"/>
      <c r="H77" s="261">
        <v>7583.63</v>
      </c>
      <c r="I77" s="262">
        <v>16491.38</v>
      </c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9"/>
    </row>
    <row r="78" spans="1:33" s="83" customFormat="1" ht="14.1" customHeight="1" x14ac:dyDescent="0.2">
      <c r="A78" s="81"/>
      <c r="B78" s="397" t="s">
        <v>583</v>
      </c>
      <c r="C78" s="244" t="s">
        <v>1123</v>
      </c>
      <c r="D78" s="477"/>
      <c r="E78" s="296"/>
      <c r="F78" s="229">
        <v>3780</v>
      </c>
      <c r="G78" s="82"/>
      <c r="H78" s="227"/>
      <c r="I78" s="262">
        <v>3780</v>
      </c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9"/>
    </row>
    <row r="79" spans="1:33" s="83" customFormat="1" ht="14.1" customHeight="1" x14ac:dyDescent="0.2">
      <c r="A79" s="81"/>
      <c r="B79" s="396" t="s">
        <v>584</v>
      </c>
      <c r="C79" s="243" t="s">
        <v>1124</v>
      </c>
      <c r="D79" s="476"/>
      <c r="E79" s="295"/>
      <c r="F79" s="226">
        <v>81</v>
      </c>
      <c r="G79" s="82"/>
      <c r="H79" s="224">
        <v>3.11</v>
      </c>
      <c r="I79" s="225">
        <v>3.12</v>
      </c>
      <c r="J79" s="225">
        <v>3.22</v>
      </c>
      <c r="K79" s="225">
        <v>3.22</v>
      </c>
      <c r="L79" s="225">
        <v>3.12</v>
      </c>
      <c r="M79" s="225">
        <v>3.22</v>
      </c>
      <c r="N79" s="225">
        <v>3.12</v>
      </c>
      <c r="O79" s="225">
        <v>3.22</v>
      </c>
      <c r="P79" s="225">
        <v>3.22</v>
      </c>
      <c r="Q79" s="225">
        <v>2.91</v>
      </c>
      <c r="R79" s="225">
        <v>3.22</v>
      </c>
      <c r="S79" s="225">
        <v>3.12</v>
      </c>
      <c r="T79" s="225">
        <v>3.22</v>
      </c>
      <c r="U79" s="225">
        <v>3.12</v>
      </c>
      <c r="V79" s="225">
        <v>3.22</v>
      </c>
      <c r="W79" s="225">
        <v>3.22</v>
      </c>
      <c r="X79" s="225">
        <v>3.12</v>
      </c>
      <c r="Y79" s="225">
        <v>3.22</v>
      </c>
      <c r="Z79" s="225">
        <v>3.12</v>
      </c>
      <c r="AA79" s="225">
        <v>3.22</v>
      </c>
      <c r="AB79" s="225">
        <v>3.22</v>
      </c>
      <c r="AC79" s="225">
        <v>3.02</v>
      </c>
      <c r="AD79" s="225">
        <v>3.22</v>
      </c>
      <c r="AE79" s="225">
        <v>3.12</v>
      </c>
      <c r="AF79" s="225">
        <v>3.22</v>
      </c>
      <c r="AG79" s="226">
        <v>1.88</v>
      </c>
    </row>
    <row r="80" spans="1:33" s="83" customFormat="1" ht="14.1" customHeight="1" x14ac:dyDescent="0.2">
      <c r="A80" s="81"/>
      <c r="B80" s="397" t="s">
        <v>585</v>
      </c>
      <c r="C80" s="244" t="s">
        <v>1125</v>
      </c>
      <c r="D80" s="477"/>
      <c r="E80" s="296"/>
      <c r="F80" s="229">
        <v>81</v>
      </c>
      <c r="G80" s="82"/>
      <c r="H80" s="227">
        <v>3.11</v>
      </c>
      <c r="I80" s="228">
        <v>3.12</v>
      </c>
      <c r="J80" s="228">
        <v>3.22</v>
      </c>
      <c r="K80" s="228">
        <v>3.22</v>
      </c>
      <c r="L80" s="228">
        <v>3.12</v>
      </c>
      <c r="M80" s="228">
        <v>3.22</v>
      </c>
      <c r="N80" s="228">
        <v>3.12</v>
      </c>
      <c r="O80" s="228">
        <v>3.22</v>
      </c>
      <c r="P80" s="228">
        <v>3.22</v>
      </c>
      <c r="Q80" s="228">
        <v>2.91</v>
      </c>
      <c r="R80" s="228">
        <v>3.22</v>
      </c>
      <c r="S80" s="228">
        <v>3.12</v>
      </c>
      <c r="T80" s="228">
        <v>3.22</v>
      </c>
      <c r="U80" s="228">
        <v>3.12</v>
      </c>
      <c r="V80" s="228">
        <v>3.22</v>
      </c>
      <c r="W80" s="228">
        <v>3.22</v>
      </c>
      <c r="X80" s="228">
        <v>3.12</v>
      </c>
      <c r="Y80" s="228">
        <v>3.22</v>
      </c>
      <c r="Z80" s="228">
        <v>3.12</v>
      </c>
      <c r="AA80" s="228">
        <v>3.22</v>
      </c>
      <c r="AB80" s="228">
        <v>3.22</v>
      </c>
      <c r="AC80" s="228">
        <v>3.02</v>
      </c>
      <c r="AD80" s="228">
        <v>3.22</v>
      </c>
      <c r="AE80" s="228">
        <v>3.12</v>
      </c>
      <c r="AF80" s="228">
        <v>3.22</v>
      </c>
      <c r="AG80" s="229">
        <v>1.88</v>
      </c>
    </row>
    <row r="81" spans="1:33" s="83" customFormat="1" ht="14.1" customHeight="1" x14ac:dyDescent="0.2">
      <c r="A81" s="81"/>
      <c r="B81" s="396" t="s">
        <v>586</v>
      </c>
      <c r="C81" s="243" t="s">
        <v>1126</v>
      </c>
      <c r="D81" s="476"/>
      <c r="E81" s="295"/>
      <c r="F81" s="226">
        <v>1600</v>
      </c>
      <c r="G81" s="82"/>
      <c r="H81" s="259">
        <v>1600</v>
      </c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6"/>
    </row>
    <row r="82" spans="1:33" s="83" customFormat="1" ht="14.1" customHeight="1" x14ac:dyDescent="0.2">
      <c r="A82" s="81"/>
      <c r="B82" s="397" t="s">
        <v>587</v>
      </c>
      <c r="C82" s="244" t="s">
        <v>1127</v>
      </c>
      <c r="D82" s="477"/>
      <c r="E82" s="296"/>
      <c r="F82" s="229">
        <v>700</v>
      </c>
      <c r="G82" s="82"/>
      <c r="H82" s="227">
        <v>700</v>
      </c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9"/>
    </row>
    <row r="83" spans="1:33" s="83" customFormat="1" ht="14.1" customHeight="1" x14ac:dyDescent="0.2">
      <c r="A83" s="81"/>
      <c r="B83" s="397" t="s">
        <v>588</v>
      </c>
      <c r="C83" s="244" t="s">
        <v>1128</v>
      </c>
      <c r="D83" s="477"/>
      <c r="E83" s="296"/>
      <c r="F83" s="229">
        <v>500</v>
      </c>
      <c r="G83" s="82"/>
      <c r="H83" s="227">
        <v>500</v>
      </c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9"/>
    </row>
    <row r="84" spans="1:33" s="83" customFormat="1" ht="14.1" customHeight="1" x14ac:dyDescent="0.2">
      <c r="A84" s="81"/>
      <c r="B84" s="397" t="s">
        <v>589</v>
      </c>
      <c r="C84" s="244" t="s">
        <v>1129</v>
      </c>
      <c r="D84" s="477"/>
      <c r="E84" s="296"/>
      <c r="F84" s="229">
        <v>400</v>
      </c>
      <c r="G84" s="82"/>
      <c r="H84" s="227">
        <v>400</v>
      </c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9"/>
    </row>
    <row r="85" spans="1:33" s="83" customFormat="1" ht="14.1" customHeight="1" x14ac:dyDescent="0.2">
      <c r="A85" s="81"/>
      <c r="B85" s="396" t="s">
        <v>590</v>
      </c>
      <c r="C85" s="243" t="s">
        <v>1130</v>
      </c>
      <c r="D85" s="476"/>
      <c r="E85" s="295"/>
      <c r="F85" s="226">
        <v>200</v>
      </c>
      <c r="G85" s="82"/>
      <c r="H85" s="224">
        <v>39</v>
      </c>
      <c r="I85" s="225">
        <v>161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6"/>
    </row>
    <row r="86" spans="1:33" s="83" customFormat="1" ht="14.1" customHeight="1" x14ac:dyDescent="0.2">
      <c r="A86" s="81"/>
      <c r="B86" s="397" t="s">
        <v>591</v>
      </c>
      <c r="C86" s="244" t="s">
        <v>1131</v>
      </c>
      <c r="D86" s="477"/>
      <c r="E86" s="296"/>
      <c r="F86" s="229">
        <v>200</v>
      </c>
      <c r="G86" s="82"/>
      <c r="H86" s="227">
        <v>39</v>
      </c>
      <c r="I86" s="228">
        <v>161</v>
      </c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9"/>
    </row>
    <row r="87" spans="1:33" s="83" customFormat="1" ht="14.1" customHeight="1" x14ac:dyDescent="0.2">
      <c r="A87" s="81"/>
      <c r="B87" s="396" t="s">
        <v>592</v>
      </c>
      <c r="C87" s="243" t="s">
        <v>1132</v>
      </c>
      <c r="D87" s="476"/>
      <c r="E87" s="295"/>
      <c r="F87" s="226">
        <v>100000</v>
      </c>
      <c r="G87" s="82"/>
      <c r="H87" s="259">
        <v>3835.04</v>
      </c>
      <c r="I87" s="260">
        <v>3851.09</v>
      </c>
      <c r="J87" s="260">
        <v>3979.46</v>
      </c>
      <c r="K87" s="260">
        <v>3979.46</v>
      </c>
      <c r="L87" s="260">
        <v>3851.09</v>
      </c>
      <c r="M87" s="260">
        <v>3979.46</v>
      </c>
      <c r="N87" s="260">
        <v>3851.09</v>
      </c>
      <c r="O87" s="260">
        <v>3979.46</v>
      </c>
      <c r="P87" s="260">
        <v>3979.46</v>
      </c>
      <c r="Q87" s="260">
        <v>3594.35</v>
      </c>
      <c r="R87" s="260">
        <v>3979.46</v>
      </c>
      <c r="S87" s="260">
        <v>3851.09</v>
      </c>
      <c r="T87" s="260">
        <v>3979.46</v>
      </c>
      <c r="U87" s="260">
        <v>3851.09</v>
      </c>
      <c r="V87" s="260">
        <v>3979.46</v>
      </c>
      <c r="W87" s="260">
        <v>3979.46</v>
      </c>
      <c r="X87" s="260">
        <v>3851.09</v>
      </c>
      <c r="Y87" s="260">
        <v>3979.46</v>
      </c>
      <c r="Z87" s="260">
        <v>3851.09</v>
      </c>
      <c r="AA87" s="260">
        <v>3979.46</v>
      </c>
      <c r="AB87" s="260">
        <v>3979.46</v>
      </c>
      <c r="AC87" s="260">
        <v>3722.72</v>
      </c>
      <c r="AD87" s="260">
        <v>3979.46</v>
      </c>
      <c r="AE87" s="260">
        <v>3851.09</v>
      </c>
      <c r="AF87" s="260">
        <v>3979.46</v>
      </c>
      <c r="AG87" s="263">
        <v>2326.6999999999998</v>
      </c>
    </row>
    <row r="88" spans="1:33" s="83" customFormat="1" ht="14.1" customHeight="1" x14ac:dyDescent="0.2">
      <c r="A88" s="81"/>
      <c r="B88" s="397" t="s">
        <v>593</v>
      </c>
      <c r="C88" s="244" t="s">
        <v>1133</v>
      </c>
      <c r="D88" s="477"/>
      <c r="E88" s="296"/>
      <c r="F88" s="229">
        <v>100000</v>
      </c>
      <c r="G88" s="82"/>
      <c r="H88" s="261">
        <v>3835.04</v>
      </c>
      <c r="I88" s="262">
        <v>3851.09</v>
      </c>
      <c r="J88" s="262">
        <v>3979.46</v>
      </c>
      <c r="K88" s="262">
        <v>3979.46</v>
      </c>
      <c r="L88" s="262">
        <v>3851.09</v>
      </c>
      <c r="M88" s="262">
        <v>3979.46</v>
      </c>
      <c r="N88" s="262">
        <v>3851.09</v>
      </c>
      <c r="O88" s="262">
        <v>3979.46</v>
      </c>
      <c r="P88" s="262">
        <v>3979.46</v>
      </c>
      <c r="Q88" s="262">
        <v>3594.35</v>
      </c>
      <c r="R88" s="262">
        <v>3979.46</v>
      </c>
      <c r="S88" s="262">
        <v>3851.09</v>
      </c>
      <c r="T88" s="262">
        <v>3979.46</v>
      </c>
      <c r="U88" s="262">
        <v>3851.09</v>
      </c>
      <c r="V88" s="262">
        <v>3979.46</v>
      </c>
      <c r="W88" s="262">
        <v>3979.46</v>
      </c>
      <c r="X88" s="262">
        <v>3851.09</v>
      </c>
      <c r="Y88" s="262">
        <v>3979.46</v>
      </c>
      <c r="Z88" s="262">
        <v>3851.09</v>
      </c>
      <c r="AA88" s="262">
        <v>3979.46</v>
      </c>
      <c r="AB88" s="262">
        <v>3979.46</v>
      </c>
      <c r="AC88" s="262">
        <v>3722.72</v>
      </c>
      <c r="AD88" s="262">
        <v>3979.46</v>
      </c>
      <c r="AE88" s="262">
        <v>3851.09</v>
      </c>
      <c r="AF88" s="262">
        <v>3979.46</v>
      </c>
      <c r="AG88" s="266">
        <v>2326.6999999999998</v>
      </c>
    </row>
    <row r="89" spans="1:33" s="83" customFormat="1" ht="14.1" customHeight="1" x14ac:dyDescent="0.2">
      <c r="A89" s="81"/>
      <c r="B89" s="250" t="s">
        <v>80</v>
      </c>
      <c r="C89" s="246" t="s">
        <v>60</v>
      </c>
      <c r="D89" s="479"/>
      <c r="E89" s="298"/>
      <c r="F89" s="252">
        <v>45098341.5</v>
      </c>
      <c r="G89" s="82"/>
      <c r="H89" s="267">
        <v>1189680.29</v>
      </c>
      <c r="I89" s="268">
        <v>2173281.96</v>
      </c>
      <c r="J89" s="268">
        <v>1405366.32</v>
      </c>
      <c r="K89" s="268">
        <v>7237555.25</v>
      </c>
      <c r="L89" s="268">
        <v>4513318.07</v>
      </c>
      <c r="M89" s="268">
        <v>3288024.78</v>
      </c>
      <c r="N89" s="268">
        <v>3506213.62</v>
      </c>
      <c r="O89" s="268">
        <v>1977826.78</v>
      </c>
      <c r="P89" s="268">
        <v>2089572.3</v>
      </c>
      <c r="Q89" s="268">
        <v>1044293.64</v>
      </c>
      <c r="R89" s="268">
        <v>1805414.12</v>
      </c>
      <c r="S89" s="268">
        <v>1745309.03</v>
      </c>
      <c r="T89" s="268">
        <v>656640.66</v>
      </c>
      <c r="U89" s="268">
        <v>1044261.11</v>
      </c>
      <c r="V89" s="268">
        <v>2222476.04</v>
      </c>
      <c r="W89" s="268">
        <v>2688737.84</v>
      </c>
      <c r="X89" s="268">
        <v>2716446.52</v>
      </c>
      <c r="Y89" s="268">
        <v>1492896.69</v>
      </c>
      <c r="Z89" s="268">
        <v>234425.74</v>
      </c>
      <c r="AA89" s="268">
        <v>485358.86</v>
      </c>
      <c r="AB89" s="268">
        <v>612398.88</v>
      </c>
      <c r="AC89" s="268">
        <v>413994.94</v>
      </c>
      <c r="AD89" s="268">
        <v>224820.77</v>
      </c>
      <c r="AE89" s="268">
        <v>183959.13</v>
      </c>
      <c r="AF89" s="268">
        <v>126539.91</v>
      </c>
      <c r="AG89" s="269">
        <v>19528.240000000002</v>
      </c>
    </row>
    <row r="90" spans="1:33" s="83" customFormat="1" ht="14.1" customHeight="1" x14ac:dyDescent="0.2">
      <c r="A90" s="81"/>
      <c r="B90" s="395" t="s">
        <v>140</v>
      </c>
      <c r="C90" s="242" t="s">
        <v>56</v>
      </c>
      <c r="D90" s="475"/>
      <c r="E90" s="294"/>
      <c r="F90" s="223">
        <v>905794.8</v>
      </c>
      <c r="G90" s="82"/>
      <c r="H90" s="256">
        <v>306241.40999999997</v>
      </c>
      <c r="I90" s="257">
        <v>444567.76</v>
      </c>
      <c r="J90" s="257">
        <v>135770.28</v>
      </c>
      <c r="K90" s="257">
        <v>19215.349999999999</v>
      </c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3"/>
    </row>
    <row r="91" spans="1:33" s="83" customFormat="1" ht="14.1" customHeight="1" x14ac:dyDescent="0.2">
      <c r="A91" s="81"/>
      <c r="B91" s="396" t="s">
        <v>8</v>
      </c>
      <c r="C91" s="243" t="s">
        <v>141</v>
      </c>
      <c r="D91" s="476"/>
      <c r="E91" s="295"/>
      <c r="F91" s="226">
        <v>277647.27</v>
      </c>
      <c r="G91" s="82"/>
      <c r="H91" s="259">
        <v>115107.93</v>
      </c>
      <c r="I91" s="260">
        <v>138823.64000000001</v>
      </c>
      <c r="J91" s="260">
        <v>23715.7</v>
      </c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6"/>
    </row>
    <row r="92" spans="1:33" s="83" customFormat="1" ht="14.1" customHeight="1" x14ac:dyDescent="0.2">
      <c r="A92" s="81"/>
      <c r="B92" s="397" t="s">
        <v>9</v>
      </c>
      <c r="C92" s="244" t="s">
        <v>1134</v>
      </c>
      <c r="D92" s="477"/>
      <c r="E92" s="296"/>
      <c r="F92" s="229">
        <v>277647.27</v>
      </c>
      <c r="G92" s="82"/>
      <c r="H92" s="261">
        <v>115107.93</v>
      </c>
      <c r="I92" s="262">
        <v>138823.64000000001</v>
      </c>
      <c r="J92" s="262">
        <v>23715.7</v>
      </c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9"/>
    </row>
    <row r="93" spans="1:33" s="83" customFormat="1" ht="14.1" customHeight="1" x14ac:dyDescent="0.2">
      <c r="A93" s="81"/>
      <c r="B93" s="397" t="s">
        <v>10</v>
      </c>
      <c r="C93" s="244" t="s">
        <v>57</v>
      </c>
      <c r="D93" s="477"/>
      <c r="E93" s="296"/>
      <c r="F93" s="229">
        <v>44114.81</v>
      </c>
      <c r="G93" s="82"/>
      <c r="H93" s="261">
        <v>9680.75</v>
      </c>
      <c r="I93" s="262">
        <v>29409.87</v>
      </c>
      <c r="J93" s="262">
        <v>5024.1899999999996</v>
      </c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9"/>
    </row>
    <row r="94" spans="1:33" s="83" customFormat="1" ht="14.1" customHeight="1" x14ac:dyDescent="0.2">
      <c r="A94" s="81"/>
      <c r="B94" s="397" t="s">
        <v>11</v>
      </c>
      <c r="C94" s="244" t="s">
        <v>1135</v>
      </c>
      <c r="D94" s="477"/>
      <c r="E94" s="296"/>
      <c r="F94" s="229">
        <v>44114.81</v>
      </c>
      <c r="G94" s="82"/>
      <c r="H94" s="261">
        <v>9680.75</v>
      </c>
      <c r="I94" s="262">
        <v>29409.87</v>
      </c>
      <c r="J94" s="262">
        <v>5024.1899999999996</v>
      </c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9"/>
    </row>
    <row r="95" spans="1:33" s="83" customFormat="1" ht="14.1" customHeight="1" x14ac:dyDescent="0.2">
      <c r="A95" s="81"/>
      <c r="B95" s="397" t="s">
        <v>12</v>
      </c>
      <c r="C95" s="244" t="s">
        <v>142</v>
      </c>
      <c r="D95" s="477"/>
      <c r="E95" s="296"/>
      <c r="F95" s="229">
        <v>70977.91</v>
      </c>
      <c r="G95" s="82"/>
      <c r="H95" s="261">
        <v>11503.32</v>
      </c>
      <c r="I95" s="262">
        <v>19806.84</v>
      </c>
      <c r="J95" s="262">
        <v>20452.39</v>
      </c>
      <c r="K95" s="262">
        <v>19215.349999999999</v>
      </c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9"/>
    </row>
    <row r="96" spans="1:33" s="83" customFormat="1" ht="14.1" customHeight="1" x14ac:dyDescent="0.2">
      <c r="A96" s="81"/>
      <c r="B96" s="397" t="s">
        <v>13</v>
      </c>
      <c r="C96" s="244" t="s">
        <v>1136</v>
      </c>
      <c r="D96" s="477"/>
      <c r="E96" s="296"/>
      <c r="F96" s="229">
        <v>59377.919999999998</v>
      </c>
      <c r="G96" s="82"/>
      <c r="H96" s="227"/>
      <c r="I96" s="262">
        <v>19710.169999999998</v>
      </c>
      <c r="J96" s="262">
        <v>20452.39</v>
      </c>
      <c r="K96" s="262">
        <v>19215.349999999999</v>
      </c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9"/>
    </row>
    <row r="97" spans="1:33" s="83" customFormat="1" ht="14.1" customHeight="1" x14ac:dyDescent="0.2">
      <c r="A97" s="81"/>
      <c r="B97" s="397" t="s">
        <v>594</v>
      </c>
      <c r="C97" s="244" t="s">
        <v>1137</v>
      </c>
      <c r="D97" s="477"/>
      <c r="E97" s="296"/>
      <c r="F97" s="229">
        <v>11599.99</v>
      </c>
      <c r="G97" s="82"/>
      <c r="H97" s="261">
        <v>11503.32</v>
      </c>
      <c r="I97" s="228">
        <v>96.67</v>
      </c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9"/>
    </row>
    <row r="98" spans="1:33" s="83" customFormat="1" ht="14.1" customHeight="1" x14ac:dyDescent="0.2">
      <c r="A98" s="81"/>
      <c r="B98" s="397" t="s">
        <v>143</v>
      </c>
      <c r="C98" s="244" t="s">
        <v>58</v>
      </c>
      <c r="D98" s="477"/>
      <c r="E98" s="296"/>
      <c r="F98" s="229">
        <v>513054.81</v>
      </c>
      <c r="G98" s="82"/>
      <c r="H98" s="261">
        <v>169949.41</v>
      </c>
      <c r="I98" s="262">
        <v>256527.41</v>
      </c>
      <c r="J98" s="262">
        <v>86578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9"/>
    </row>
    <row r="99" spans="1:33" s="83" customFormat="1" ht="14.1" customHeight="1" x14ac:dyDescent="0.2">
      <c r="A99" s="81"/>
      <c r="B99" s="397" t="s">
        <v>144</v>
      </c>
      <c r="C99" s="244" t="s">
        <v>1138</v>
      </c>
      <c r="D99" s="477"/>
      <c r="E99" s="296"/>
      <c r="F99" s="229">
        <v>513054.81</v>
      </c>
      <c r="G99" s="82"/>
      <c r="H99" s="261">
        <v>169949.41</v>
      </c>
      <c r="I99" s="262">
        <v>256527.41</v>
      </c>
      <c r="J99" s="262">
        <v>86578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9"/>
    </row>
    <row r="100" spans="1:33" s="83" customFormat="1" ht="14.1" customHeight="1" x14ac:dyDescent="0.2">
      <c r="A100" s="81"/>
      <c r="B100" s="395" t="s">
        <v>145</v>
      </c>
      <c r="C100" s="242" t="s">
        <v>1139</v>
      </c>
      <c r="D100" s="475"/>
      <c r="E100" s="294"/>
      <c r="F100" s="223">
        <v>1774713.41</v>
      </c>
      <c r="G100" s="82"/>
      <c r="H100" s="256">
        <v>176093.84</v>
      </c>
      <c r="I100" s="257">
        <v>468129.49</v>
      </c>
      <c r="J100" s="257">
        <v>157993.70000000001</v>
      </c>
      <c r="K100" s="222"/>
      <c r="L100" s="222"/>
      <c r="M100" s="222"/>
      <c r="N100" s="222"/>
      <c r="O100" s="257">
        <v>2845.44</v>
      </c>
      <c r="P100" s="257">
        <v>165098.87</v>
      </c>
      <c r="Q100" s="257">
        <v>113330.14</v>
      </c>
      <c r="R100" s="257">
        <v>343339.96</v>
      </c>
      <c r="S100" s="257">
        <v>306919.07</v>
      </c>
      <c r="T100" s="257">
        <v>35557.919999999998</v>
      </c>
      <c r="U100" s="257">
        <v>5404.99</v>
      </c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3"/>
    </row>
    <row r="101" spans="1:33" s="83" customFormat="1" ht="14.1" customHeight="1" x14ac:dyDescent="0.2">
      <c r="A101" s="81"/>
      <c r="B101" s="396" t="s">
        <v>14</v>
      </c>
      <c r="C101" s="243" t="s">
        <v>1140</v>
      </c>
      <c r="D101" s="476"/>
      <c r="E101" s="295"/>
      <c r="F101" s="226">
        <v>262971.99</v>
      </c>
      <c r="G101" s="82"/>
      <c r="H101" s="259">
        <v>28488.63</v>
      </c>
      <c r="I101" s="260">
        <v>175314.66</v>
      </c>
      <c r="J101" s="260">
        <v>59168.7</v>
      </c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6"/>
    </row>
    <row r="102" spans="1:33" s="83" customFormat="1" ht="14.1" customHeight="1" x14ac:dyDescent="0.2">
      <c r="A102" s="81"/>
      <c r="B102" s="397" t="s">
        <v>15</v>
      </c>
      <c r="C102" s="244" t="s">
        <v>1141</v>
      </c>
      <c r="D102" s="477"/>
      <c r="E102" s="296"/>
      <c r="F102" s="229">
        <v>262971.99</v>
      </c>
      <c r="G102" s="82"/>
      <c r="H102" s="261">
        <v>28488.63</v>
      </c>
      <c r="I102" s="262">
        <v>175314.66</v>
      </c>
      <c r="J102" s="262">
        <v>59168.7</v>
      </c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9"/>
    </row>
    <row r="103" spans="1:33" s="83" customFormat="1" ht="14.1" customHeight="1" x14ac:dyDescent="0.2">
      <c r="A103" s="81"/>
      <c r="B103" s="397" t="s">
        <v>16</v>
      </c>
      <c r="C103" s="244" t="s">
        <v>1142</v>
      </c>
      <c r="D103" s="477"/>
      <c r="E103" s="296"/>
      <c r="F103" s="229">
        <v>536827.18000000005</v>
      </c>
      <c r="G103" s="82"/>
      <c r="H103" s="261">
        <v>145187.35</v>
      </c>
      <c r="I103" s="262">
        <v>292814.83</v>
      </c>
      <c r="J103" s="262">
        <v>98825</v>
      </c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9"/>
    </row>
    <row r="104" spans="1:33" s="83" customFormat="1" ht="14.1" customHeight="1" x14ac:dyDescent="0.2">
      <c r="A104" s="81"/>
      <c r="B104" s="397" t="s">
        <v>17</v>
      </c>
      <c r="C104" s="244" t="s">
        <v>1141</v>
      </c>
      <c r="D104" s="477"/>
      <c r="E104" s="296"/>
      <c r="F104" s="229">
        <v>536827.18000000005</v>
      </c>
      <c r="G104" s="82"/>
      <c r="H104" s="261">
        <v>145187.35</v>
      </c>
      <c r="I104" s="262">
        <v>292814.83</v>
      </c>
      <c r="J104" s="262">
        <v>98825</v>
      </c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9"/>
    </row>
    <row r="105" spans="1:33" s="83" customFormat="1" ht="14.1" customHeight="1" x14ac:dyDescent="0.2">
      <c r="A105" s="81"/>
      <c r="B105" s="397" t="s">
        <v>18</v>
      </c>
      <c r="C105" s="244" t="s">
        <v>146</v>
      </c>
      <c r="D105" s="477"/>
      <c r="E105" s="296"/>
      <c r="F105" s="229">
        <v>47770.04</v>
      </c>
      <c r="G105" s="82"/>
      <c r="H105" s="227"/>
      <c r="I105" s="228"/>
      <c r="J105" s="228"/>
      <c r="K105" s="228"/>
      <c r="L105" s="228"/>
      <c r="M105" s="228"/>
      <c r="N105" s="228"/>
      <c r="O105" s="228"/>
      <c r="P105" s="228"/>
      <c r="Q105" s="228"/>
      <c r="R105" s="262">
        <v>5288.83</v>
      </c>
      <c r="S105" s="262">
        <v>40945.75</v>
      </c>
      <c r="T105" s="262">
        <v>1535.47</v>
      </c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9"/>
    </row>
    <row r="106" spans="1:33" s="83" customFormat="1" ht="14.1" customHeight="1" x14ac:dyDescent="0.2">
      <c r="A106" s="81"/>
      <c r="B106" s="397" t="s">
        <v>19</v>
      </c>
      <c r="C106" s="244" t="s">
        <v>1143</v>
      </c>
      <c r="D106" s="477"/>
      <c r="E106" s="296"/>
      <c r="F106" s="229">
        <v>47770.04</v>
      </c>
      <c r="G106" s="82"/>
      <c r="H106" s="227"/>
      <c r="I106" s="228"/>
      <c r="J106" s="228"/>
      <c r="K106" s="228"/>
      <c r="L106" s="228"/>
      <c r="M106" s="228"/>
      <c r="N106" s="228"/>
      <c r="O106" s="228"/>
      <c r="P106" s="228"/>
      <c r="Q106" s="228"/>
      <c r="R106" s="262">
        <v>5288.83</v>
      </c>
      <c r="S106" s="262">
        <v>40945.75</v>
      </c>
      <c r="T106" s="262">
        <v>1535.47</v>
      </c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9"/>
    </row>
    <row r="107" spans="1:33" s="83" customFormat="1" ht="14.1" customHeight="1" x14ac:dyDescent="0.2">
      <c r="A107" s="81"/>
      <c r="B107" s="397" t="s">
        <v>147</v>
      </c>
      <c r="C107" s="244" t="s">
        <v>61</v>
      </c>
      <c r="D107" s="477"/>
      <c r="E107" s="296"/>
      <c r="F107" s="229">
        <v>2417.86</v>
      </c>
      <c r="G107" s="82"/>
      <c r="H107" s="261">
        <v>2417.86</v>
      </c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9"/>
    </row>
    <row r="108" spans="1:33" s="83" customFormat="1" ht="14.1" customHeight="1" x14ac:dyDescent="0.2">
      <c r="A108" s="81"/>
      <c r="B108" s="397" t="s">
        <v>149</v>
      </c>
      <c r="C108" s="244" t="s">
        <v>1144</v>
      </c>
      <c r="D108" s="477"/>
      <c r="E108" s="296"/>
      <c r="F108" s="229">
        <v>2417.86</v>
      </c>
      <c r="G108" s="82"/>
      <c r="H108" s="261">
        <v>2417.86</v>
      </c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9"/>
    </row>
    <row r="109" spans="1:33" s="83" customFormat="1" ht="14.1" customHeight="1" x14ac:dyDescent="0.2">
      <c r="A109" s="81"/>
      <c r="B109" s="397" t="s">
        <v>150</v>
      </c>
      <c r="C109" s="244" t="s">
        <v>148</v>
      </c>
      <c r="D109" s="477"/>
      <c r="E109" s="296"/>
      <c r="F109" s="229">
        <v>277320.15999999997</v>
      </c>
      <c r="G109" s="82"/>
      <c r="H109" s="227"/>
      <c r="I109" s="228"/>
      <c r="J109" s="228"/>
      <c r="K109" s="228"/>
      <c r="L109" s="228"/>
      <c r="M109" s="228"/>
      <c r="N109" s="228"/>
      <c r="O109" s="262">
        <v>2845.44</v>
      </c>
      <c r="P109" s="262">
        <v>165098.87</v>
      </c>
      <c r="Q109" s="262">
        <v>109375.85</v>
      </c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9"/>
    </row>
    <row r="110" spans="1:33" s="83" customFormat="1" ht="14.1" customHeight="1" x14ac:dyDescent="0.2">
      <c r="A110" s="81"/>
      <c r="B110" s="397" t="s">
        <v>151</v>
      </c>
      <c r="C110" s="244" t="s">
        <v>1145</v>
      </c>
      <c r="D110" s="477"/>
      <c r="E110" s="296"/>
      <c r="F110" s="229">
        <v>234724.32</v>
      </c>
      <c r="G110" s="82"/>
      <c r="H110" s="227"/>
      <c r="I110" s="228"/>
      <c r="J110" s="228"/>
      <c r="K110" s="228"/>
      <c r="L110" s="228"/>
      <c r="M110" s="228"/>
      <c r="N110" s="228"/>
      <c r="O110" s="228"/>
      <c r="P110" s="262">
        <v>140247.78</v>
      </c>
      <c r="Q110" s="262">
        <v>94476.54</v>
      </c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9"/>
    </row>
    <row r="111" spans="1:33" s="83" customFormat="1" ht="14.1" customHeight="1" x14ac:dyDescent="0.2">
      <c r="A111" s="81"/>
      <c r="B111" s="397" t="s">
        <v>152</v>
      </c>
      <c r="C111" s="244" t="s">
        <v>1146</v>
      </c>
      <c r="D111" s="477"/>
      <c r="E111" s="296"/>
      <c r="F111" s="229">
        <v>36715.339999999997</v>
      </c>
      <c r="G111" s="82"/>
      <c r="H111" s="227"/>
      <c r="I111" s="228"/>
      <c r="J111" s="228"/>
      <c r="K111" s="228"/>
      <c r="L111" s="228"/>
      <c r="M111" s="228"/>
      <c r="N111" s="228"/>
      <c r="O111" s="262">
        <v>2845.44</v>
      </c>
      <c r="P111" s="262">
        <v>22763.51</v>
      </c>
      <c r="Q111" s="262">
        <v>11106.39</v>
      </c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9"/>
    </row>
    <row r="112" spans="1:33" s="83" customFormat="1" ht="14.1" customHeight="1" x14ac:dyDescent="0.2">
      <c r="A112" s="81"/>
      <c r="B112" s="397" t="s">
        <v>595</v>
      </c>
      <c r="C112" s="244" t="s">
        <v>1147</v>
      </c>
      <c r="D112" s="477"/>
      <c r="E112" s="296"/>
      <c r="F112" s="229">
        <v>5880.5</v>
      </c>
      <c r="G112" s="82"/>
      <c r="H112" s="227"/>
      <c r="I112" s="228"/>
      <c r="J112" s="228"/>
      <c r="K112" s="228"/>
      <c r="L112" s="228"/>
      <c r="M112" s="228"/>
      <c r="N112" s="228"/>
      <c r="O112" s="228"/>
      <c r="P112" s="262">
        <v>2087.58</v>
      </c>
      <c r="Q112" s="262">
        <v>3792.92</v>
      </c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9"/>
    </row>
    <row r="113" spans="1:33" s="83" customFormat="1" ht="14.1" customHeight="1" x14ac:dyDescent="0.2">
      <c r="A113" s="81"/>
      <c r="B113" s="397" t="s">
        <v>153</v>
      </c>
      <c r="C113" s="244" t="s">
        <v>154</v>
      </c>
      <c r="D113" s="477"/>
      <c r="E113" s="296"/>
      <c r="F113" s="229">
        <v>32409.18</v>
      </c>
      <c r="G113" s="82"/>
      <c r="H113" s="227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62">
        <v>27004.19</v>
      </c>
      <c r="U113" s="262">
        <v>5404.99</v>
      </c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9"/>
    </row>
    <row r="114" spans="1:33" s="83" customFormat="1" ht="14.1" customHeight="1" x14ac:dyDescent="0.2">
      <c r="A114" s="81"/>
      <c r="B114" s="397" t="s">
        <v>155</v>
      </c>
      <c r="C114" s="244" t="s">
        <v>1148</v>
      </c>
      <c r="D114" s="477"/>
      <c r="E114" s="296"/>
      <c r="F114" s="229">
        <v>26365.82</v>
      </c>
      <c r="G114" s="82"/>
      <c r="H114" s="227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62">
        <v>20960.830000000002</v>
      </c>
      <c r="U114" s="262">
        <v>5404.99</v>
      </c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9"/>
    </row>
    <row r="115" spans="1:33" s="83" customFormat="1" ht="14.1" customHeight="1" x14ac:dyDescent="0.2">
      <c r="A115" s="81"/>
      <c r="B115" s="397" t="s">
        <v>156</v>
      </c>
      <c r="C115" s="244" t="s">
        <v>1149</v>
      </c>
      <c r="D115" s="477"/>
      <c r="E115" s="296"/>
      <c r="F115" s="229">
        <v>6043.36</v>
      </c>
      <c r="G115" s="82"/>
      <c r="H115" s="227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62">
        <v>6043.36</v>
      </c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9"/>
    </row>
    <row r="116" spans="1:33" s="83" customFormat="1" ht="14.1" customHeight="1" x14ac:dyDescent="0.2">
      <c r="A116" s="81"/>
      <c r="B116" s="397" t="s">
        <v>596</v>
      </c>
      <c r="C116" s="244" t="s">
        <v>1150</v>
      </c>
      <c r="D116" s="477"/>
      <c r="E116" s="296"/>
      <c r="F116" s="229">
        <v>614997</v>
      </c>
      <c r="G116" s="82"/>
      <c r="H116" s="227"/>
      <c r="I116" s="228"/>
      <c r="J116" s="228"/>
      <c r="K116" s="228"/>
      <c r="L116" s="228"/>
      <c r="M116" s="228"/>
      <c r="N116" s="228"/>
      <c r="O116" s="228"/>
      <c r="P116" s="228"/>
      <c r="Q116" s="262">
        <v>3954.29</v>
      </c>
      <c r="R116" s="262">
        <v>338051.13</v>
      </c>
      <c r="S116" s="262">
        <v>265973.32</v>
      </c>
      <c r="T116" s="262">
        <v>7018.26</v>
      </c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9"/>
    </row>
    <row r="117" spans="1:33" s="83" customFormat="1" ht="14.1" customHeight="1" x14ac:dyDescent="0.2">
      <c r="A117" s="81"/>
      <c r="B117" s="397" t="s">
        <v>597</v>
      </c>
      <c r="C117" s="244" t="s">
        <v>1151</v>
      </c>
      <c r="D117" s="477"/>
      <c r="E117" s="296"/>
      <c r="F117" s="229">
        <v>280730.33</v>
      </c>
      <c r="G117" s="82"/>
      <c r="H117" s="227"/>
      <c r="I117" s="228"/>
      <c r="J117" s="228"/>
      <c r="K117" s="228"/>
      <c r="L117" s="228"/>
      <c r="M117" s="228"/>
      <c r="N117" s="228"/>
      <c r="O117" s="228"/>
      <c r="P117" s="228"/>
      <c r="Q117" s="228"/>
      <c r="R117" s="262">
        <v>86558.52</v>
      </c>
      <c r="S117" s="262">
        <v>187153.55</v>
      </c>
      <c r="T117" s="262">
        <v>7018.26</v>
      </c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9"/>
    </row>
    <row r="118" spans="1:33" s="83" customFormat="1" ht="14.1" customHeight="1" x14ac:dyDescent="0.2">
      <c r="A118" s="81"/>
      <c r="B118" s="397" t="s">
        <v>598</v>
      </c>
      <c r="C118" s="244" t="s">
        <v>1152</v>
      </c>
      <c r="D118" s="477"/>
      <c r="E118" s="296"/>
      <c r="F118" s="229">
        <v>12553.31</v>
      </c>
      <c r="G118" s="82"/>
      <c r="H118" s="227"/>
      <c r="I118" s="228"/>
      <c r="J118" s="228"/>
      <c r="K118" s="228"/>
      <c r="L118" s="228"/>
      <c r="M118" s="228"/>
      <c r="N118" s="228"/>
      <c r="O118" s="228"/>
      <c r="P118" s="228"/>
      <c r="Q118" s="262">
        <v>3954.29</v>
      </c>
      <c r="R118" s="262">
        <v>8599.02</v>
      </c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9"/>
    </row>
    <row r="119" spans="1:33" s="83" customFormat="1" ht="14.1" customHeight="1" x14ac:dyDescent="0.2">
      <c r="A119" s="81"/>
      <c r="B119" s="397" t="s">
        <v>599</v>
      </c>
      <c r="C119" s="244" t="s">
        <v>1153</v>
      </c>
      <c r="D119" s="477"/>
      <c r="E119" s="296"/>
      <c r="F119" s="229">
        <v>218415.35999999999</v>
      </c>
      <c r="G119" s="82"/>
      <c r="H119" s="227"/>
      <c r="I119" s="228"/>
      <c r="J119" s="228"/>
      <c r="K119" s="228"/>
      <c r="L119" s="228"/>
      <c r="M119" s="228"/>
      <c r="N119" s="228"/>
      <c r="O119" s="228"/>
      <c r="P119" s="228"/>
      <c r="Q119" s="228"/>
      <c r="R119" s="262">
        <v>164903.6</v>
      </c>
      <c r="S119" s="262">
        <v>53511.76</v>
      </c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9"/>
    </row>
    <row r="120" spans="1:33" s="83" customFormat="1" ht="14.1" customHeight="1" x14ac:dyDescent="0.2">
      <c r="A120" s="81"/>
      <c r="B120" s="397" t="s">
        <v>600</v>
      </c>
      <c r="C120" s="244" t="s">
        <v>1154</v>
      </c>
      <c r="D120" s="477"/>
      <c r="E120" s="296"/>
      <c r="F120" s="229">
        <v>103298</v>
      </c>
      <c r="G120" s="82"/>
      <c r="H120" s="227"/>
      <c r="I120" s="228"/>
      <c r="J120" s="228"/>
      <c r="K120" s="228"/>
      <c r="L120" s="228"/>
      <c r="M120" s="228"/>
      <c r="N120" s="228"/>
      <c r="O120" s="228"/>
      <c r="P120" s="228"/>
      <c r="Q120" s="228"/>
      <c r="R120" s="262">
        <v>77989.990000000005</v>
      </c>
      <c r="S120" s="262">
        <v>25308.01</v>
      </c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9"/>
    </row>
    <row r="121" spans="1:33" s="83" customFormat="1" ht="14.1" customHeight="1" x14ac:dyDescent="0.2">
      <c r="A121" s="81"/>
      <c r="B121" s="395" t="s">
        <v>157</v>
      </c>
      <c r="C121" s="242" t="s">
        <v>1155</v>
      </c>
      <c r="D121" s="475"/>
      <c r="E121" s="294"/>
      <c r="F121" s="223">
        <v>40816537.5</v>
      </c>
      <c r="G121" s="82"/>
      <c r="H121" s="256">
        <v>707345.04</v>
      </c>
      <c r="I121" s="257">
        <v>1260584.71</v>
      </c>
      <c r="J121" s="257">
        <v>1111602.3400000001</v>
      </c>
      <c r="K121" s="257">
        <v>7218339.9000000004</v>
      </c>
      <c r="L121" s="257">
        <v>4513318.07</v>
      </c>
      <c r="M121" s="257">
        <v>3288024.78</v>
      </c>
      <c r="N121" s="257">
        <v>3506213.62</v>
      </c>
      <c r="O121" s="257">
        <v>1974981.34</v>
      </c>
      <c r="P121" s="257">
        <v>1924473.43</v>
      </c>
      <c r="Q121" s="257">
        <v>930963.5</v>
      </c>
      <c r="R121" s="257">
        <v>1462074.16</v>
      </c>
      <c r="S121" s="257">
        <v>1438389.96</v>
      </c>
      <c r="T121" s="257">
        <v>621082.74</v>
      </c>
      <c r="U121" s="257">
        <v>1038856.12</v>
      </c>
      <c r="V121" s="257">
        <v>2222476.04</v>
      </c>
      <c r="W121" s="257">
        <v>2688737.84</v>
      </c>
      <c r="X121" s="257">
        <v>2716446.52</v>
      </c>
      <c r="Y121" s="257">
        <v>1492896.69</v>
      </c>
      <c r="Z121" s="257">
        <v>173131.02</v>
      </c>
      <c r="AA121" s="257">
        <v>177448.57</v>
      </c>
      <c r="AB121" s="257">
        <v>225507.19</v>
      </c>
      <c r="AC121" s="257">
        <v>123643.89</v>
      </c>
      <c r="AD121" s="222"/>
      <c r="AE121" s="222"/>
      <c r="AF121" s="222"/>
      <c r="AG121" s="223"/>
    </row>
    <row r="122" spans="1:33" s="83" customFormat="1" ht="14.1" customHeight="1" x14ac:dyDescent="0.2">
      <c r="A122" s="81"/>
      <c r="B122" s="396" t="s">
        <v>158</v>
      </c>
      <c r="C122" s="243" t="s">
        <v>1156</v>
      </c>
      <c r="D122" s="476"/>
      <c r="E122" s="295"/>
      <c r="F122" s="226">
        <v>9610525.3000000007</v>
      </c>
      <c r="G122" s="82"/>
      <c r="H122" s="259">
        <v>546974.88</v>
      </c>
      <c r="I122" s="260">
        <v>732187.29</v>
      </c>
      <c r="J122" s="260">
        <v>634532.05000000005</v>
      </c>
      <c r="K122" s="260">
        <v>1736702.18</v>
      </c>
      <c r="L122" s="260">
        <v>1965631.66</v>
      </c>
      <c r="M122" s="260">
        <v>1942168.59</v>
      </c>
      <c r="N122" s="260">
        <v>1819885.93</v>
      </c>
      <c r="O122" s="260">
        <v>232442.73</v>
      </c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6"/>
    </row>
    <row r="123" spans="1:33" s="83" customFormat="1" ht="14.1" customHeight="1" x14ac:dyDescent="0.2">
      <c r="A123" s="81"/>
      <c r="B123" s="397" t="s">
        <v>159</v>
      </c>
      <c r="C123" s="244" t="s">
        <v>1157</v>
      </c>
      <c r="D123" s="477"/>
      <c r="E123" s="296"/>
      <c r="F123" s="229">
        <v>257341.28</v>
      </c>
      <c r="G123" s="82"/>
      <c r="H123" s="261">
        <v>139783.1</v>
      </c>
      <c r="I123" s="262">
        <v>117558.18</v>
      </c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9"/>
    </row>
    <row r="124" spans="1:33" s="83" customFormat="1" ht="14.1" customHeight="1" x14ac:dyDescent="0.2">
      <c r="A124" s="81"/>
      <c r="B124" s="397" t="s">
        <v>160</v>
      </c>
      <c r="C124" s="244" t="s">
        <v>1158</v>
      </c>
      <c r="D124" s="477"/>
      <c r="E124" s="296"/>
      <c r="F124" s="229">
        <v>1639010.95</v>
      </c>
      <c r="G124" s="82"/>
      <c r="H124" s="261">
        <v>407191.78</v>
      </c>
      <c r="I124" s="262">
        <v>614629.11</v>
      </c>
      <c r="J124" s="262">
        <v>617190.06000000006</v>
      </c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9"/>
    </row>
    <row r="125" spans="1:33" s="83" customFormat="1" ht="14.1" customHeight="1" x14ac:dyDescent="0.2">
      <c r="A125" s="81"/>
      <c r="B125" s="397" t="s">
        <v>161</v>
      </c>
      <c r="C125" s="244" t="s">
        <v>1159</v>
      </c>
      <c r="D125" s="477"/>
      <c r="E125" s="296"/>
      <c r="F125" s="229">
        <v>69672.25</v>
      </c>
      <c r="G125" s="82"/>
      <c r="H125" s="227"/>
      <c r="I125" s="228"/>
      <c r="J125" s="262">
        <v>1354.74</v>
      </c>
      <c r="K125" s="262">
        <v>47996.44</v>
      </c>
      <c r="L125" s="262">
        <v>20321.07</v>
      </c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9"/>
    </row>
    <row r="126" spans="1:33" s="83" customFormat="1" ht="14.1" customHeight="1" x14ac:dyDescent="0.2">
      <c r="A126" s="81"/>
      <c r="B126" s="397" t="s">
        <v>601</v>
      </c>
      <c r="C126" s="244" t="s">
        <v>1160</v>
      </c>
      <c r="D126" s="477"/>
      <c r="E126" s="296"/>
      <c r="F126" s="229">
        <v>1096268.71</v>
      </c>
      <c r="G126" s="82"/>
      <c r="H126" s="227"/>
      <c r="I126" s="228"/>
      <c r="J126" s="262">
        <v>15987.25</v>
      </c>
      <c r="K126" s="262">
        <v>566405.5</v>
      </c>
      <c r="L126" s="262">
        <v>513875.96</v>
      </c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9"/>
    </row>
    <row r="127" spans="1:33" s="83" customFormat="1" ht="14.1" customHeight="1" x14ac:dyDescent="0.2">
      <c r="A127" s="81"/>
      <c r="B127" s="397" t="s">
        <v>602</v>
      </c>
      <c r="C127" s="244" t="s">
        <v>1161</v>
      </c>
      <c r="D127" s="477"/>
      <c r="E127" s="296"/>
      <c r="F127" s="229">
        <v>3196146.5</v>
      </c>
      <c r="G127" s="82"/>
      <c r="H127" s="227"/>
      <c r="I127" s="228"/>
      <c r="J127" s="228"/>
      <c r="K127" s="262">
        <v>582630.87</v>
      </c>
      <c r="L127" s="262">
        <v>799036.63</v>
      </c>
      <c r="M127" s="262">
        <v>825671.18</v>
      </c>
      <c r="N127" s="262">
        <v>799036.63</v>
      </c>
      <c r="O127" s="262">
        <v>189771.2</v>
      </c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9"/>
    </row>
    <row r="128" spans="1:33" s="83" customFormat="1" ht="14.1" customHeight="1" x14ac:dyDescent="0.2">
      <c r="A128" s="81"/>
      <c r="B128" s="397" t="s">
        <v>603</v>
      </c>
      <c r="C128" s="244" t="s">
        <v>1162</v>
      </c>
      <c r="D128" s="477"/>
      <c r="E128" s="296"/>
      <c r="F128" s="229">
        <v>2409686.5099999998</v>
      </c>
      <c r="G128" s="82"/>
      <c r="H128" s="227"/>
      <c r="I128" s="228"/>
      <c r="J128" s="228"/>
      <c r="K128" s="262">
        <v>539669.37</v>
      </c>
      <c r="L128" s="262">
        <v>602421.63</v>
      </c>
      <c r="M128" s="262">
        <v>622502.35</v>
      </c>
      <c r="N128" s="262">
        <v>602421.63</v>
      </c>
      <c r="O128" s="262">
        <v>42671.53</v>
      </c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9"/>
    </row>
    <row r="129" spans="1:33" s="83" customFormat="1" ht="14.1" customHeight="1" x14ac:dyDescent="0.2">
      <c r="A129" s="81"/>
      <c r="B129" s="397" t="s">
        <v>604</v>
      </c>
      <c r="C129" s="244" t="s">
        <v>1163</v>
      </c>
      <c r="D129" s="477"/>
      <c r="E129" s="296"/>
      <c r="F129" s="229">
        <v>16844.82</v>
      </c>
      <c r="G129" s="82"/>
      <c r="H129" s="227"/>
      <c r="I129" s="228"/>
      <c r="J129" s="228"/>
      <c r="K129" s="228"/>
      <c r="L129" s="262">
        <v>1052.8</v>
      </c>
      <c r="M129" s="262">
        <v>15792.02</v>
      </c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9"/>
    </row>
    <row r="130" spans="1:33" s="83" customFormat="1" ht="14.1" customHeight="1" x14ac:dyDescent="0.2">
      <c r="A130" s="81"/>
      <c r="B130" s="397" t="s">
        <v>605</v>
      </c>
      <c r="C130" s="244" t="s">
        <v>1164</v>
      </c>
      <c r="D130" s="477"/>
      <c r="E130" s="296"/>
      <c r="F130" s="229">
        <v>208338.04</v>
      </c>
      <c r="G130" s="82"/>
      <c r="H130" s="227"/>
      <c r="I130" s="228"/>
      <c r="J130" s="228"/>
      <c r="K130" s="228"/>
      <c r="L130" s="262">
        <v>6510.56</v>
      </c>
      <c r="M130" s="262">
        <v>107641.32</v>
      </c>
      <c r="N130" s="262">
        <v>94186.16</v>
      </c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9"/>
    </row>
    <row r="131" spans="1:33" s="83" customFormat="1" ht="14.1" customHeight="1" x14ac:dyDescent="0.2">
      <c r="A131" s="81"/>
      <c r="B131" s="397" t="s">
        <v>606</v>
      </c>
      <c r="C131" s="244" t="s">
        <v>1165</v>
      </c>
      <c r="D131" s="477"/>
      <c r="E131" s="296"/>
      <c r="F131" s="229">
        <v>717216.24</v>
      </c>
      <c r="G131" s="82"/>
      <c r="H131" s="227"/>
      <c r="I131" s="228"/>
      <c r="J131" s="228"/>
      <c r="K131" s="228"/>
      <c r="L131" s="262">
        <v>22413.01</v>
      </c>
      <c r="M131" s="262">
        <v>370561.72</v>
      </c>
      <c r="N131" s="262">
        <v>324241.51</v>
      </c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9"/>
    </row>
    <row r="132" spans="1:33" s="83" customFormat="1" ht="14.1" customHeight="1" x14ac:dyDescent="0.2">
      <c r="A132" s="81"/>
      <c r="B132" s="397" t="s">
        <v>162</v>
      </c>
      <c r="C132" s="244" t="s">
        <v>62</v>
      </c>
      <c r="D132" s="477"/>
      <c r="E132" s="296"/>
      <c r="F132" s="229">
        <v>350683.42</v>
      </c>
      <c r="G132" s="82"/>
      <c r="H132" s="261">
        <v>160370.16</v>
      </c>
      <c r="I132" s="262">
        <v>190313.26</v>
      </c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9"/>
    </row>
    <row r="133" spans="1:33" s="83" customFormat="1" ht="14.1" customHeight="1" x14ac:dyDescent="0.2">
      <c r="A133" s="81"/>
      <c r="B133" s="397" t="s">
        <v>164</v>
      </c>
      <c r="C133" s="244" t="s">
        <v>1166</v>
      </c>
      <c r="D133" s="477"/>
      <c r="E133" s="296"/>
      <c r="F133" s="229">
        <v>202155.77</v>
      </c>
      <c r="G133" s="82"/>
      <c r="H133" s="261">
        <v>66542.94</v>
      </c>
      <c r="I133" s="262">
        <v>135612.82999999999</v>
      </c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9"/>
    </row>
    <row r="134" spans="1:33" s="83" customFormat="1" ht="14.1" customHeight="1" x14ac:dyDescent="0.2">
      <c r="A134" s="81"/>
      <c r="B134" s="397" t="s">
        <v>165</v>
      </c>
      <c r="C134" s="244" t="s">
        <v>1167</v>
      </c>
      <c r="D134" s="477"/>
      <c r="E134" s="296"/>
      <c r="F134" s="229">
        <v>27434.1</v>
      </c>
      <c r="G134" s="82"/>
      <c r="H134" s="261">
        <v>13602.74</v>
      </c>
      <c r="I134" s="262">
        <v>13831.36</v>
      </c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9"/>
    </row>
    <row r="135" spans="1:33" s="83" customFormat="1" ht="14.1" customHeight="1" x14ac:dyDescent="0.2">
      <c r="A135" s="81"/>
      <c r="B135" s="397" t="s">
        <v>166</v>
      </c>
      <c r="C135" s="244" t="s">
        <v>1168</v>
      </c>
      <c r="D135" s="477"/>
      <c r="E135" s="296"/>
      <c r="F135" s="229">
        <v>121093.55</v>
      </c>
      <c r="G135" s="82"/>
      <c r="H135" s="261">
        <v>80224.479999999996</v>
      </c>
      <c r="I135" s="262">
        <v>40869.07</v>
      </c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9"/>
    </row>
    <row r="136" spans="1:33" s="83" customFormat="1" ht="14.1" customHeight="1" x14ac:dyDescent="0.2">
      <c r="A136" s="81"/>
      <c r="B136" s="397" t="s">
        <v>167</v>
      </c>
      <c r="C136" s="244" t="s">
        <v>168</v>
      </c>
      <c r="D136" s="477"/>
      <c r="E136" s="296"/>
      <c r="F136" s="229">
        <v>95778.34</v>
      </c>
      <c r="G136" s="82"/>
      <c r="H136" s="227"/>
      <c r="I136" s="262">
        <v>95778.34</v>
      </c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9"/>
    </row>
    <row r="137" spans="1:33" s="83" customFormat="1" ht="14.1" customHeight="1" x14ac:dyDescent="0.2">
      <c r="A137" s="81"/>
      <c r="B137" s="397" t="s">
        <v>169</v>
      </c>
      <c r="C137" s="244" t="s">
        <v>1169</v>
      </c>
      <c r="D137" s="477"/>
      <c r="E137" s="296"/>
      <c r="F137" s="229">
        <v>24521.37</v>
      </c>
      <c r="G137" s="82"/>
      <c r="H137" s="227"/>
      <c r="I137" s="262">
        <v>24521.37</v>
      </c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9"/>
    </row>
    <row r="138" spans="1:33" s="83" customFormat="1" ht="14.1" customHeight="1" x14ac:dyDescent="0.2">
      <c r="A138" s="81"/>
      <c r="B138" s="397" t="s">
        <v>170</v>
      </c>
      <c r="C138" s="244" t="s">
        <v>1170</v>
      </c>
      <c r="D138" s="477"/>
      <c r="E138" s="296"/>
      <c r="F138" s="229">
        <v>17753.919999999998</v>
      </c>
      <c r="G138" s="82"/>
      <c r="H138" s="227"/>
      <c r="I138" s="262">
        <v>17753.919999999998</v>
      </c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9"/>
    </row>
    <row r="139" spans="1:33" s="83" customFormat="1" ht="14.1" customHeight="1" x14ac:dyDescent="0.2">
      <c r="A139" s="81"/>
      <c r="B139" s="397" t="s">
        <v>171</v>
      </c>
      <c r="C139" s="244" t="s">
        <v>1171</v>
      </c>
      <c r="D139" s="477"/>
      <c r="E139" s="296"/>
      <c r="F139" s="229">
        <v>53503.05</v>
      </c>
      <c r="G139" s="82"/>
      <c r="H139" s="227"/>
      <c r="I139" s="262">
        <v>53503.05</v>
      </c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9"/>
    </row>
    <row r="140" spans="1:33" s="83" customFormat="1" ht="14.1" customHeight="1" x14ac:dyDescent="0.2">
      <c r="A140" s="81"/>
      <c r="B140" s="397" t="s">
        <v>172</v>
      </c>
      <c r="C140" s="244" t="s">
        <v>163</v>
      </c>
      <c r="D140" s="477"/>
      <c r="E140" s="296"/>
      <c r="F140" s="229">
        <v>6745310.7400000002</v>
      </c>
      <c r="G140" s="82"/>
      <c r="H140" s="227"/>
      <c r="I140" s="228"/>
      <c r="J140" s="228"/>
      <c r="K140" s="228"/>
      <c r="L140" s="228"/>
      <c r="M140" s="262">
        <v>1327820.8799999999</v>
      </c>
      <c r="N140" s="262">
        <v>1686327.69</v>
      </c>
      <c r="O140" s="262">
        <v>1742538.61</v>
      </c>
      <c r="P140" s="262">
        <v>1742005.52</v>
      </c>
      <c r="Q140" s="262">
        <v>246618.04</v>
      </c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9"/>
    </row>
    <row r="141" spans="1:33" s="83" customFormat="1" ht="14.1" customHeight="1" x14ac:dyDescent="0.2">
      <c r="A141" s="81"/>
      <c r="B141" s="397" t="s">
        <v>174</v>
      </c>
      <c r="C141" s="244" t="s">
        <v>1172</v>
      </c>
      <c r="D141" s="477"/>
      <c r="E141" s="296"/>
      <c r="F141" s="229">
        <v>3061532.47</v>
      </c>
      <c r="G141" s="82"/>
      <c r="H141" s="227"/>
      <c r="I141" s="228"/>
      <c r="J141" s="228"/>
      <c r="K141" s="228"/>
      <c r="L141" s="228"/>
      <c r="M141" s="262">
        <v>532579.09</v>
      </c>
      <c r="N141" s="262">
        <v>765383.12</v>
      </c>
      <c r="O141" s="262">
        <v>790895.89</v>
      </c>
      <c r="P141" s="262">
        <v>790895.89</v>
      </c>
      <c r="Q141" s="262">
        <v>181778.49</v>
      </c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9"/>
    </row>
    <row r="142" spans="1:33" s="83" customFormat="1" ht="14.1" customHeight="1" x14ac:dyDescent="0.2">
      <c r="A142" s="81"/>
      <c r="B142" s="397" t="s">
        <v>175</v>
      </c>
      <c r="C142" s="244" t="s">
        <v>1173</v>
      </c>
      <c r="D142" s="477"/>
      <c r="E142" s="296"/>
      <c r="F142" s="229">
        <v>22250.46</v>
      </c>
      <c r="G142" s="82"/>
      <c r="H142" s="227"/>
      <c r="I142" s="228"/>
      <c r="J142" s="228"/>
      <c r="K142" s="228"/>
      <c r="L142" s="228"/>
      <c r="M142" s="262">
        <v>5724.86</v>
      </c>
      <c r="N142" s="262">
        <v>5562.62</v>
      </c>
      <c r="O142" s="262">
        <v>5748.04</v>
      </c>
      <c r="P142" s="262">
        <v>5214.95</v>
      </c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9"/>
    </row>
    <row r="143" spans="1:33" s="83" customFormat="1" ht="14.1" customHeight="1" x14ac:dyDescent="0.2">
      <c r="A143" s="81"/>
      <c r="B143" s="397" t="s">
        <v>176</v>
      </c>
      <c r="C143" s="244" t="s">
        <v>1174</v>
      </c>
      <c r="D143" s="477"/>
      <c r="E143" s="296"/>
      <c r="F143" s="229">
        <v>3661527.81</v>
      </c>
      <c r="G143" s="82"/>
      <c r="H143" s="227"/>
      <c r="I143" s="228"/>
      <c r="J143" s="228"/>
      <c r="K143" s="228"/>
      <c r="L143" s="228"/>
      <c r="M143" s="262">
        <v>789516.93</v>
      </c>
      <c r="N143" s="262">
        <v>915381.95</v>
      </c>
      <c r="O143" s="262">
        <v>945894.68</v>
      </c>
      <c r="P143" s="262">
        <v>945894.68</v>
      </c>
      <c r="Q143" s="262">
        <v>64839.55</v>
      </c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9"/>
    </row>
    <row r="144" spans="1:33" s="83" customFormat="1" ht="14.1" customHeight="1" x14ac:dyDescent="0.2">
      <c r="A144" s="81"/>
      <c r="B144" s="397" t="s">
        <v>177</v>
      </c>
      <c r="C144" s="244" t="s">
        <v>173</v>
      </c>
      <c r="D144" s="477"/>
      <c r="E144" s="296"/>
      <c r="F144" s="229">
        <v>262196.31</v>
      </c>
      <c r="G144" s="82"/>
      <c r="H144" s="227"/>
      <c r="I144" s="262">
        <v>232270.84</v>
      </c>
      <c r="J144" s="262">
        <v>29925.47</v>
      </c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9"/>
    </row>
    <row r="145" spans="1:33" s="83" customFormat="1" ht="14.1" customHeight="1" x14ac:dyDescent="0.2">
      <c r="A145" s="81"/>
      <c r="B145" s="397" t="s">
        <v>178</v>
      </c>
      <c r="C145" s="244" t="s">
        <v>1175</v>
      </c>
      <c r="D145" s="477"/>
      <c r="E145" s="296"/>
      <c r="F145" s="229">
        <v>85417.66</v>
      </c>
      <c r="G145" s="82"/>
      <c r="H145" s="227"/>
      <c r="I145" s="262">
        <v>56233.29</v>
      </c>
      <c r="J145" s="262">
        <v>29184.37</v>
      </c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9"/>
    </row>
    <row r="146" spans="1:33" s="83" customFormat="1" ht="14.1" customHeight="1" x14ac:dyDescent="0.2">
      <c r="A146" s="81"/>
      <c r="B146" s="397" t="s">
        <v>179</v>
      </c>
      <c r="C146" s="244" t="s">
        <v>1176</v>
      </c>
      <c r="D146" s="477"/>
      <c r="E146" s="296"/>
      <c r="F146" s="229">
        <v>88931.89</v>
      </c>
      <c r="G146" s="82"/>
      <c r="H146" s="227"/>
      <c r="I146" s="262">
        <v>88190.79</v>
      </c>
      <c r="J146" s="228">
        <v>741.1</v>
      </c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9"/>
    </row>
    <row r="147" spans="1:33" s="83" customFormat="1" ht="14.1" customHeight="1" x14ac:dyDescent="0.2">
      <c r="A147" s="81"/>
      <c r="B147" s="397" t="s">
        <v>182</v>
      </c>
      <c r="C147" s="244" t="s">
        <v>1177</v>
      </c>
      <c r="D147" s="477"/>
      <c r="E147" s="296"/>
      <c r="F147" s="229">
        <v>87846.76</v>
      </c>
      <c r="G147" s="82"/>
      <c r="H147" s="227"/>
      <c r="I147" s="262">
        <v>87846.76</v>
      </c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9"/>
    </row>
    <row r="148" spans="1:33" s="83" customFormat="1" ht="14.1" customHeight="1" x14ac:dyDescent="0.2">
      <c r="A148" s="81"/>
      <c r="B148" s="397" t="s">
        <v>183</v>
      </c>
      <c r="C148" s="244" t="s">
        <v>1178</v>
      </c>
      <c r="D148" s="477"/>
      <c r="E148" s="296"/>
      <c r="F148" s="229">
        <v>1204365.32</v>
      </c>
      <c r="G148" s="82"/>
      <c r="H148" s="227"/>
      <c r="I148" s="228"/>
      <c r="J148" s="228"/>
      <c r="K148" s="228"/>
      <c r="L148" s="228"/>
      <c r="M148" s="228"/>
      <c r="N148" s="228"/>
      <c r="O148" s="228"/>
      <c r="P148" s="228"/>
      <c r="Q148" s="262">
        <v>166968.1</v>
      </c>
      <c r="R148" s="262">
        <v>607602.37</v>
      </c>
      <c r="S148" s="262">
        <v>429794.85</v>
      </c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9"/>
    </row>
    <row r="149" spans="1:33" s="83" customFormat="1" ht="14.1" customHeight="1" x14ac:dyDescent="0.2">
      <c r="A149" s="81"/>
      <c r="B149" s="397" t="s">
        <v>184</v>
      </c>
      <c r="C149" s="244" t="s">
        <v>1179</v>
      </c>
      <c r="D149" s="477"/>
      <c r="E149" s="296"/>
      <c r="F149" s="229">
        <v>537016.57999999996</v>
      </c>
      <c r="G149" s="82"/>
      <c r="H149" s="227"/>
      <c r="I149" s="228"/>
      <c r="J149" s="228"/>
      <c r="K149" s="228"/>
      <c r="L149" s="228"/>
      <c r="M149" s="228"/>
      <c r="N149" s="228"/>
      <c r="O149" s="228"/>
      <c r="P149" s="228"/>
      <c r="Q149" s="262">
        <v>156869.31</v>
      </c>
      <c r="R149" s="262">
        <v>284083.68</v>
      </c>
      <c r="S149" s="262">
        <v>96063.59</v>
      </c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9"/>
    </row>
    <row r="150" spans="1:33" s="83" customFormat="1" ht="14.1" customHeight="1" x14ac:dyDescent="0.2">
      <c r="A150" s="81"/>
      <c r="B150" s="397" t="s">
        <v>185</v>
      </c>
      <c r="C150" s="244" t="s">
        <v>1180</v>
      </c>
      <c r="D150" s="477"/>
      <c r="E150" s="296"/>
      <c r="F150" s="229">
        <v>236464.23</v>
      </c>
      <c r="G150" s="82"/>
      <c r="H150" s="227"/>
      <c r="I150" s="228"/>
      <c r="J150" s="228"/>
      <c r="K150" s="228"/>
      <c r="L150" s="228"/>
      <c r="M150" s="228"/>
      <c r="N150" s="228"/>
      <c r="O150" s="228"/>
      <c r="P150" s="228"/>
      <c r="Q150" s="228"/>
      <c r="R150" s="262">
        <v>140400.64000000001</v>
      </c>
      <c r="S150" s="262">
        <v>96063.59</v>
      </c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9"/>
    </row>
    <row r="151" spans="1:33" s="83" customFormat="1" ht="14.1" customHeight="1" x14ac:dyDescent="0.2">
      <c r="A151" s="81"/>
      <c r="B151" s="397" t="s">
        <v>186</v>
      </c>
      <c r="C151" s="244" t="s">
        <v>1181</v>
      </c>
      <c r="D151" s="477"/>
      <c r="E151" s="296"/>
      <c r="F151" s="229">
        <v>150256.76999999999</v>
      </c>
      <c r="G151" s="82"/>
      <c r="H151" s="227"/>
      <c r="I151" s="228"/>
      <c r="J151" s="228"/>
      <c r="K151" s="228"/>
      <c r="L151" s="228"/>
      <c r="M151" s="228"/>
      <c r="N151" s="228"/>
      <c r="O151" s="228"/>
      <c r="P151" s="228"/>
      <c r="Q151" s="262">
        <v>6573.73</v>
      </c>
      <c r="R151" s="262">
        <v>143683.04</v>
      </c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9"/>
    </row>
    <row r="152" spans="1:33" s="83" customFormat="1" ht="14.1" customHeight="1" x14ac:dyDescent="0.2">
      <c r="A152" s="81"/>
      <c r="B152" s="397" t="s">
        <v>188</v>
      </c>
      <c r="C152" s="244" t="s">
        <v>1182</v>
      </c>
      <c r="D152" s="477"/>
      <c r="E152" s="296"/>
      <c r="F152" s="229">
        <v>150295.57999999999</v>
      </c>
      <c r="G152" s="82"/>
      <c r="H152" s="227"/>
      <c r="I152" s="228"/>
      <c r="J152" s="228"/>
      <c r="K152" s="228"/>
      <c r="L152" s="228"/>
      <c r="M152" s="228"/>
      <c r="N152" s="228"/>
      <c r="O152" s="228"/>
      <c r="P152" s="228"/>
      <c r="Q152" s="262">
        <v>150295.57999999999</v>
      </c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9"/>
    </row>
    <row r="153" spans="1:33" s="83" customFormat="1" ht="14.1" customHeight="1" x14ac:dyDescent="0.2">
      <c r="A153" s="81"/>
      <c r="B153" s="397" t="s">
        <v>190</v>
      </c>
      <c r="C153" s="244" t="s">
        <v>1183</v>
      </c>
      <c r="D153" s="477"/>
      <c r="E153" s="296"/>
      <c r="F153" s="229">
        <v>667348.74</v>
      </c>
      <c r="G153" s="82"/>
      <c r="H153" s="227"/>
      <c r="I153" s="228"/>
      <c r="J153" s="228"/>
      <c r="K153" s="228"/>
      <c r="L153" s="228"/>
      <c r="M153" s="228"/>
      <c r="N153" s="228"/>
      <c r="O153" s="228"/>
      <c r="P153" s="228"/>
      <c r="Q153" s="262">
        <v>10098.790000000001</v>
      </c>
      <c r="R153" s="262">
        <v>323518.69</v>
      </c>
      <c r="S153" s="262">
        <v>333731.26</v>
      </c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9"/>
    </row>
    <row r="154" spans="1:33" s="83" customFormat="1" ht="14.1" customHeight="1" x14ac:dyDescent="0.2">
      <c r="A154" s="81"/>
      <c r="B154" s="397" t="s">
        <v>191</v>
      </c>
      <c r="C154" s="244" t="s">
        <v>1184</v>
      </c>
      <c r="D154" s="477"/>
      <c r="E154" s="296"/>
      <c r="F154" s="229">
        <v>263402.7</v>
      </c>
      <c r="G154" s="82"/>
      <c r="H154" s="227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62">
        <v>263402.7</v>
      </c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9"/>
    </row>
    <row r="155" spans="1:33" s="83" customFormat="1" ht="14.1" customHeight="1" x14ac:dyDescent="0.2">
      <c r="A155" s="81"/>
      <c r="B155" s="397" t="s">
        <v>192</v>
      </c>
      <c r="C155" s="244" t="s">
        <v>180</v>
      </c>
      <c r="D155" s="477"/>
      <c r="E155" s="296"/>
      <c r="F155" s="229">
        <v>173116.46</v>
      </c>
      <c r="G155" s="82"/>
      <c r="H155" s="227"/>
      <c r="I155" s="228"/>
      <c r="J155" s="228"/>
      <c r="K155" s="228"/>
      <c r="L155" s="228"/>
      <c r="M155" s="228"/>
      <c r="N155" s="228"/>
      <c r="O155" s="228"/>
      <c r="P155" s="228"/>
      <c r="Q155" s="228"/>
      <c r="R155" s="262">
        <v>102787.9</v>
      </c>
      <c r="S155" s="262">
        <v>70328.56</v>
      </c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9"/>
    </row>
    <row r="156" spans="1:33" s="83" customFormat="1" ht="14.1" customHeight="1" x14ac:dyDescent="0.2">
      <c r="A156" s="81"/>
      <c r="B156" s="397" t="s">
        <v>194</v>
      </c>
      <c r="C156" s="244" t="s">
        <v>181</v>
      </c>
      <c r="D156" s="477"/>
      <c r="E156" s="296"/>
      <c r="F156" s="229">
        <v>230829.58</v>
      </c>
      <c r="G156" s="82"/>
      <c r="H156" s="227"/>
      <c r="I156" s="228"/>
      <c r="J156" s="228"/>
      <c r="K156" s="228"/>
      <c r="L156" s="228"/>
      <c r="M156" s="228"/>
      <c r="N156" s="228"/>
      <c r="O156" s="228"/>
      <c r="P156" s="228"/>
      <c r="Q156" s="262">
        <v>10098.790000000001</v>
      </c>
      <c r="R156" s="262">
        <v>220730.79</v>
      </c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9"/>
    </row>
    <row r="157" spans="1:33" s="83" customFormat="1" ht="14.1" customHeight="1" x14ac:dyDescent="0.2">
      <c r="A157" s="81"/>
      <c r="B157" s="397" t="s">
        <v>196</v>
      </c>
      <c r="C157" s="244" t="s">
        <v>64</v>
      </c>
      <c r="D157" s="477"/>
      <c r="E157" s="296"/>
      <c r="F157" s="229">
        <v>3481750.51</v>
      </c>
      <c r="G157" s="82"/>
      <c r="H157" s="227"/>
      <c r="I157" s="228"/>
      <c r="J157" s="228"/>
      <c r="K157" s="228"/>
      <c r="L157" s="228"/>
      <c r="M157" s="228"/>
      <c r="N157" s="228"/>
      <c r="O157" s="228"/>
      <c r="P157" s="262">
        <v>182467.91</v>
      </c>
      <c r="Q157" s="262">
        <v>517377.36</v>
      </c>
      <c r="R157" s="262">
        <v>854471.79</v>
      </c>
      <c r="S157" s="262">
        <v>1008595.11</v>
      </c>
      <c r="T157" s="262">
        <v>621082.74</v>
      </c>
      <c r="U157" s="262">
        <v>297755.59000000003</v>
      </c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9"/>
    </row>
    <row r="158" spans="1:33" s="83" customFormat="1" ht="14.1" customHeight="1" x14ac:dyDescent="0.2">
      <c r="A158" s="81"/>
      <c r="B158" s="397" t="s">
        <v>198</v>
      </c>
      <c r="C158" s="244" t="s">
        <v>1185</v>
      </c>
      <c r="D158" s="477"/>
      <c r="E158" s="296"/>
      <c r="F158" s="229">
        <v>1497403.3</v>
      </c>
      <c r="G158" s="82"/>
      <c r="H158" s="227"/>
      <c r="I158" s="228"/>
      <c r="J158" s="228"/>
      <c r="K158" s="228"/>
      <c r="L158" s="228"/>
      <c r="M158" s="228"/>
      <c r="N158" s="228"/>
      <c r="O158" s="228"/>
      <c r="P158" s="228"/>
      <c r="Q158" s="228"/>
      <c r="R158" s="262">
        <v>308114.18</v>
      </c>
      <c r="S158" s="262">
        <v>573057.39</v>
      </c>
      <c r="T158" s="262">
        <v>354013.57</v>
      </c>
      <c r="U158" s="262">
        <v>262218.15999999997</v>
      </c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9"/>
    </row>
    <row r="159" spans="1:33" s="83" customFormat="1" ht="14.1" customHeight="1" x14ac:dyDescent="0.2">
      <c r="A159" s="81"/>
      <c r="B159" s="397" t="s">
        <v>199</v>
      </c>
      <c r="C159" s="244" t="s">
        <v>1186</v>
      </c>
      <c r="D159" s="477"/>
      <c r="E159" s="296"/>
      <c r="F159" s="229">
        <v>459360.28</v>
      </c>
      <c r="G159" s="82"/>
      <c r="H159" s="227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62">
        <v>197142.12</v>
      </c>
      <c r="U159" s="262">
        <v>262218.15999999997</v>
      </c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9"/>
    </row>
    <row r="160" spans="1:33" s="83" customFormat="1" ht="14.1" customHeight="1" x14ac:dyDescent="0.2">
      <c r="A160" s="81"/>
      <c r="B160" s="397" t="s">
        <v>201</v>
      </c>
      <c r="C160" s="244" t="s">
        <v>187</v>
      </c>
      <c r="D160" s="477"/>
      <c r="E160" s="296"/>
      <c r="F160" s="229">
        <v>259649.3</v>
      </c>
      <c r="G160" s="82"/>
      <c r="H160" s="227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62">
        <v>102777.85</v>
      </c>
      <c r="T160" s="262">
        <v>156871.45000000001</v>
      </c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9"/>
    </row>
    <row r="161" spans="1:33" s="83" customFormat="1" ht="14.1" customHeight="1" x14ac:dyDescent="0.2">
      <c r="A161" s="81"/>
      <c r="B161" s="397" t="s">
        <v>202</v>
      </c>
      <c r="C161" s="244" t="s">
        <v>189</v>
      </c>
      <c r="D161" s="477"/>
      <c r="E161" s="296"/>
      <c r="F161" s="229">
        <v>778393.72</v>
      </c>
      <c r="G161" s="82"/>
      <c r="H161" s="227"/>
      <c r="I161" s="228"/>
      <c r="J161" s="228"/>
      <c r="K161" s="228"/>
      <c r="L161" s="228"/>
      <c r="M161" s="228"/>
      <c r="N161" s="228"/>
      <c r="O161" s="228"/>
      <c r="P161" s="228"/>
      <c r="Q161" s="228"/>
      <c r="R161" s="262">
        <v>308114.18</v>
      </c>
      <c r="S161" s="262">
        <v>470279.54</v>
      </c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9"/>
    </row>
    <row r="162" spans="1:33" s="83" customFormat="1" ht="14.1" customHeight="1" x14ac:dyDescent="0.2">
      <c r="A162" s="81"/>
      <c r="B162" s="397" t="s">
        <v>204</v>
      </c>
      <c r="C162" s="244" t="s">
        <v>1187</v>
      </c>
      <c r="D162" s="477"/>
      <c r="E162" s="296"/>
      <c r="F162" s="229">
        <v>1984347.21</v>
      </c>
      <c r="G162" s="82"/>
      <c r="H162" s="227"/>
      <c r="I162" s="228"/>
      <c r="J162" s="228"/>
      <c r="K162" s="228"/>
      <c r="L162" s="228"/>
      <c r="M162" s="228"/>
      <c r="N162" s="228"/>
      <c r="O162" s="228"/>
      <c r="P162" s="262">
        <v>182467.91</v>
      </c>
      <c r="Q162" s="262">
        <v>517377.36</v>
      </c>
      <c r="R162" s="262">
        <v>546357.61</v>
      </c>
      <c r="S162" s="262">
        <v>435537.72</v>
      </c>
      <c r="T162" s="262">
        <v>267069.17</v>
      </c>
      <c r="U162" s="262">
        <v>35537.43</v>
      </c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9"/>
    </row>
    <row r="163" spans="1:33" s="83" customFormat="1" ht="14.1" customHeight="1" x14ac:dyDescent="0.2">
      <c r="A163" s="81"/>
      <c r="B163" s="397" t="s">
        <v>205</v>
      </c>
      <c r="C163" s="244" t="s">
        <v>1188</v>
      </c>
      <c r="D163" s="477"/>
      <c r="E163" s="296"/>
      <c r="F163" s="229">
        <v>387681.06</v>
      </c>
      <c r="G163" s="82"/>
      <c r="H163" s="227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62">
        <v>85074.45</v>
      </c>
      <c r="T163" s="262">
        <v>267069.17</v>
      </c>
      <c r="U163" s="262">
        <v>35537.43</v>
      </c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9"/>
    </row>
    <row r="164" spans="1:33" s="83" customFormat="1" ht="14.1" customHeight="1" x14ac:dyDescent="0.2">
      <c r="A164" s="81"/>
      <c r="B164" s="397" t="s">
        <v>206</v>
      </c>
      <c r="C164" s="244" t="s">
        <v>193</v>
      </c>
      <c r="D164" s="477"/>
      <c r="E164" s="296"/>
      <c r="F164" s="229">
        <v>783644.58</v>
      </c>
      <c r="G164" s="82"/>
      <c r="H164" s="227"/>
      <c r="I164" s="228"/>
      <c r="J164" s="228"/>
      <c r="K164" s="228"/>
      <c r="L164" s="228"/>
      <c r="M164" s="228"/>
      <c r="N164" s="228"/>
      <c r="O164" s="228"/>
      <c r="P164" s="228"/>
      <c r="Q164" s="228"/>
      <c r="R164" s="262">
        <v>433181.31</v>
      </c>
      <c r="S164" s="262">
        <v>350463.27</v>
      </c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9"/>
    </row>
    <row r="165" spans="1:33" s="83" customFormat="1" ht="14.1" customHeight="1" x14ac:dyDescent="0.2">
      <c r="A165" s="81"/>
      <c r="B165" s="397" t="s">
        <v>208</v>
      </c>
      <c r="C165" s="244" t="s">
        <v>195</v>
      </c>
      <c r="D165" s="477"/>
      <c r="E165" s="296"/>
      <c r="F165" s="229">
        <v>813021.57</v>
      </c>
      <c r="G165" s="82"/>
      <c r="H165" s="227"/>
      <c r="I165" s="228"/>
      <c r="J165" s="228"/>
      <c r="K165" s="228"/>
      <c r="L165" s="228"/>
      <c r="M165" s="228"/>
      <c r="N165" s="228"/>
      <c r="O165" s="228"/>
      <c r="P165" s="262">
        <v>182467.91</v>
      </c>
      <c r="Q165" s="262">
        <v>517377.36</v>
      </c>
      <c r="R165" s="262">
        <v>113176.3</v>
      </c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9"/>
    </row>
    <row r="166" spans="1:33" s="83" customFormat="1" ht="14.1" customHeight="1" x14ac:dyDescent="0.2">
      <c r="A166" s="81"/>
      <c r="B166" s="397" t="s">
        <v>210</v>
      </c>
      <c r="C166" s="244" t="s">
        <v>197</v>
      </c>
      <c r="D166" s="477"/>
      <c r="E166" s="296"/>
      <c r="F166" s="229">
        <v>5009006.01</v>
      </c>
      <c r="G166" s="82"/>
      <c r="H166" s="227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62">
        <v>708519.83</v>
      </c>
      <c r="V166" s="262">
        <v>1021016.88</v>
      </c>
      <c r="W166" s="262">
        <v>1330714.3600000001</v>
      </c>
      <c r="X166" s="262">
        <v>1402230.25</v>
      </c>
      <c r="Y166" s="262">
        <v>546524.68999999994</v>
      </c>
      <c r="Z166" s="228"/>
      <c r="AA166" s="228"/>
      <c r="AB166" s="228"/>
      <c r="AC166" s="228"/>
      <c r="AD166" s="228"/>
      <c r="AE166" s="228"/>
      <c r="AF166" s="228"/>
      <c r="AG166" s="229"/>
    </row>
    <row r="167" spans="1:33" s="83" customFormat="1" ht="14.1" customHeight="1" x14ac:dyDescent="0.2">
      <c r="A167" s="81"/>
      <c r="B167" s="397" t="s">
        <v>211</v>
      </c>
      <c r="C167" s="244" t="s">
        <v>1189</v>
      </c>
      <c r="D167" s="477"/>
      <c r="E167" s="296"/>
      <c r="F167" s="229">
        <v>3211875.94</v>
      </c>
      <c r="G167" s="82"/>
      <c r="H167" s="227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62">
        <v>174936.09</v>
      </c>
      <c r="V167" s="262">
        <v>421205.35</v>
      </c>
      <c r="W167" s="262">
        <v>870889.92</v>
      </c>
      <c r="X167" s="262">
        <v>1198319.8899999999</v>
      </c>
      <c r="Y167" s="262">
        <v>546524.68999999994</v>
      </c>
      <c r="Z167" s="228"/>
      <c r="AA167" s="228"/>
      <c r="AB167" s="228"/>
      <c r="AC167" s="228"/>
      <c r="AD167" s="228"/>
      <c r="AE167" s="228"/>
      <c r="AF167" s="228"/>
      <c r="AG167" s="229"/>
    </row>
    <row r="168" spans="1:33" s="83" customFormat="1" ht="14.1" customHeight="1" x14ac:dyDescent="0.2">
      <c r="A168" s="81"/>
      <c r="B168" s="397" t="s">
        <v>212</v>
      </c>
      <c r="C168" s="244" t="s">
        <v>200</v>
      </c>
      <c r="D168" s="477"/>
      <c r="E168" s="296"/>
      <c r="F168" s="229">
        <v>1025435.14</v>
      </c>
      <c r="G168" s="82"/>
      <c r="H168" s="227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62">
        <v>83316.61</v>
      </c>
      <c r="X168" s="262">
        <v>512717.57</v>
      </c>
      <c r="Y168" s="262">
        <v>429400.96</v>
      </c>
      <c r="Z168" s="228"/>
      <c r="AA168" s="228"/>
      <c r="AB168" s="228"/>
      <c r="AC168" s="228"/>
      <c r="AD168" s="228"/>
      <c r="AE168" s="228"/>
      <c r="AF168" s="228"/>
      <c r="AG168" s="229"/>
    </row>
    <row r="169" spans="1:33" s="83" customFormat="1" ht="14.1" customHeight="1" x14ac:dyDescent="0.2">
      <c r="A169" s="81"/>
      <c r="B169" s="397" t="s">
        <v>213</v>
      </c>
      <c r="C169" s="244" t="s">
        <v>1190</v>
      </c>
      <c r="D169" s="477"/>
      <c r="E169" s="296"/>
      <c r="F169" s="229">
        <v>815236.16</v>
      </c>
      <c r="G169" s="82"/>
      <c r="H169" s="227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62">
        <v>174936.09</v>
      </c>
      <c r="V169" s="262">
        <v>421205.35</v>
      </c>
      <c r="W169" s="262">
        <v>219094.72</v>
      </c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9"/>
    </row>
    <row r="170" spans="1:33" s="83" customFormat="1" ht="14.1" customHeight="1" x14ac:dyDescent="0.2">
      <c r="A170" s="81"/>
      <c r="B170" s="397" t="s">
        <v>214</v>
      </c>
      <c r="C170" s="244" t="s">
        <v>203</v>
      </c>
      <c r="D170" s="477"/>
      <c r="E170" s="296"/>
      <c r="F170" s="229">
        <v>1371204.64</v>
      </c>
      <c r="G170" s="82"/>
      <c r="H170" s="227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62">
        <v>568478.59</v>
      </c>
      <c r="X170" s="262">
        <v>685602.32</v>
      </c>
      <c r="Y170" s="262">
        <v>117123.73</v>
      </c>
      <c r="Z170" s="228"/>
      <c r="AA170" s="228"/>
      <c r="AB170" s="228"/>
      <c r="AC170" s="228"/>
      <c r="AD170" s="228"/>
      <c r="AE170" s="228"/>
      <c r="AF170" s="228"/>
      <c r="AG170" s="229"/>
    </row>
    <row r="171" spans="1:33" s="83" customFormat="1" ht="14.1" customHeight="1" x14ac:dyDescent="0.2">
      <c r="A171" s="81"/>
      <c r="B171" s="397" t="s">
        <v>215</v>
      </c>
      <c r="C171" s="244" t="s">
        <v>1191</v>
      </c>
      <c r="D171" s="477"/>
      <c r="E171" s="296"/>
      <c r="F171" s="229">
        <v>1797130.07</v>
      </c>
      <c r="G171" s="82"/>
      <c r="H171" s="227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62">
        <v>533583.74</v>
      </c>
      <c r="V171" s="262">
        <v>599811.53</v>
      </c>
      <c r="W171" s="262">
        <v>459824.44</v>
      </c>
      <c r="X171" s="262">
        <v>203910.36</v>
      </c>
      <c r="Y171" s="228"/>
      <c r="Z171" s="228"/>
      <c r="AA171" s="228"/>
      <c r="AB171" s="228"/>
      <c r="AC171" s="228"/>
      <c r="AD171" s="228"/>
      <c r="AE171" s="228"/>
      <c r="AF171" s="228"/>
      <c r="AG171" s="229"/>
    </row>
    <row r="172" spans="1:33" s="83" customFormat="1" ht="14.1" customHeight="1" x14ac:dyDescent="0.2">
      <c r="A172" s="81"/>
      <c r="B172" s="397" t="s">
        <v>216</v>
      </c>
      <c r="C172" s="244" t="s">
        <v>1192</v>
      </c>
      <c r="D172" s="477"/>
      <c r="E172" s="296"/>
      <c r="F172" s="229">
        <v>416751.11</v>
      </c>
      <c r="G172" s="82"/>
      <c r="H172" s="227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62">
        <v>212840.75</v>
      </c>
      <c r="X172" s="262">
        <v>203910.36</v>
      </c>
      <c r="Y172" s="228"/>
      <c r="Z172" s="228"/>
      <c r="AA172" s="228"/>
      <c r="AB172" s="228"/>
      <c r="AC172" s="228"/>
      <c r="AD172" s="228"/>
      <c r="AE172" s="228"/>
      <c r="AF172" s="228"/>
      <c r="AG172" s="229"/>
    </row>
    <row r="173" spans="1:33" s="83" customFormat="1" ht="14.1" customHeight="1" x14ac:dyDescent="0.2">
      <c r="A173" s="81"/>
      <c r="B173" s="397" t="s">
        <v>217</v>
      </c>
      <c r="C173" s="244" t="s">
        <v>207</v>
      </c>
      <c r="D173" s="477"/>
      <c r="E173" s="296"/>
      <c r="F173" s="229">
        <v>658623.18000000005</v>
      </c>
      <c r="G173" s="82"/>
      <c r="H173" s="227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62">
        <v>411639.49</v>
      </c>
      <c r="W173" s="262">
        <v>246983.69</v>
      </c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9"/>
    </row>
    <row r="174" spans="1:33" s="83" customFormat="1" ht="14.1" customHeight="1" x14ac:dyDescent="0.2">
      <c r="A174" s="81"/>
      <c r="B174" s="397" t="s">
        <v>218</v>
      </c>
      <c r="C174" s="244" t="s">
        <v>209</v>
      </c>
      <c r="D174" s="477"/>
      <c r="E174" s="296"/>
      <c r="F174" s="229">
        <v>721755.78</v>
      </c>
      <c r="G174" s="82"/>
      <c r="H174" s="227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62">
        <v>533583.74</v>
      </c>
      <c r="V174" s="262">
        <v>188172.04</v>
      </c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9"/>
    </row>
    <row r="175" spans="1:33" s="83" customFormat="1" ht="14.1" customHeight="1" x14ac:dyDescent="0.2">
      <c r="A175" s="81"/>
      <c r="B175" s="397" t="s">
        <v>219</v>
      </c>
      <c r="C175" s="244" t="s">
        <v>1193</v>
      </c>
      <c r="D175" s="477"/>
      <c r="E175" s="296"/>
      <c r="F175" s="229">
        <v>4818793.01</v>
      </c>
      <c r="G175" s="82"/>
      <c r="H175" s="227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62">
        <v>32580.7</v>
      </c>
      <c r="V175" s="262">
        <v>1201459.1599999999</v>
      </c>
      <c r="W175" s="262">
        <v>1358023.48</v>
      </c>
      <c r="X175" s="262">
        <v>1314216.27</v>
      </c>
      <c r="Y175" s="262">
        <v>912513.37</v>
      </c>
      <c r="Z175" s="228"/>
      <c r="AA175" s="228"/>
      <c r="AB175" s="228"/>
      <c r="AC175" s="228"/>
      <c r="AD175" s="228"/>
      <c r="AE175" s="228"/>
      <c r="AF175" s="228"/>
      <c r="AG175" s="229"/>
    </row>
    <row r="176" spans="1:33" s="83" customFormat="1" ht="14.1" customHeight="1" x14ac:dyDescent="0.2">
      <c r="A176" s="81"/>
      <c r="B176" s="397" t="s">
        <v>220</v>
      </c>
      <c r="C176" s="244" t="s">
        <v>1194</v>
      </c>
      <c r="D176" s="477"/>
      <c r="E176" s="296"/>
      <c r="F176" s="229">
        <v>1926218.52</v>
      </c>
      <c r="G176" s="82"/>
      <c r="H176" s="227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62">
        <v>418076.97</v>
      </c>
      <c r="W176" s="262">
        <v>542843.4</v>
      </c>
      <c r="X176" s="262">
        <v>525332.31999999995</v>
      </c>
      <c r="Y176" s="262">
        <v>439965.82</v>
      </c>
      <c r="Z176" s="228"/>
      <c r="AA176" s="228"/>
      <c r="AB176" s="228"/>
      <c r="AC176" s="228"/>
      <c r="AD176" s="228"/>
      <c r="AE176" s="228"/>
      <c r="AF176" s="228"/>
      <c r="AG176" s="229"/>
    </row>
    <row r="177" spans="1:33" s="83" customFormat="1" ht="14.1" customHeight="1" x14ac:dyDescent="0.2">
      <c r="A177" s="81"/>
      <c r="B177" s="397" t="s">
        <v>221</v>
      </c>
      <c r="C177" s="244" t="s">
        <v>1195</v>
      </c>
      <c r="D177" s="477"/>
      <c r="E177" s="296"/>
      <c r="F177" s="229">
        <v>1246566.06</v>
      </c>
      <c r="G177" s="82"/>
      <c r="H177" s="227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62">
        <v>32580.7</v>
      </c>
      <c r="V177" s="262">
        <v>351304.98</v>
      </c>
      <c r="W177" s="262">
        <v>351304.98</v>
      </c>
      <c r="X177" s="262">
        <v>339972.56</v>
      </c>
      <c r="Y177" s="262">
        <v>171402.83</v>
      </c>
      <c r="Z177" s="228"/>
      <c r="AA177" s="228"/>
      <c r="AB177" s="228"/>
      <c r="AC177" s="228"/>
      <c r="AD177" s="228"/>
      <c r="AE177" s="228"/>
      <c r="AF177" s="228"/>
      <c r="AG177" s="229"/>
    </row>
    <row r="178" spans="1:33" s="83" customFormat="1" ht="14.1" customHeight="1" x14ac:dyDescent="0.2">
      <c r="A178" s="81"/>
      <c r="B178" s="397" t="s">
        <v>222</v>
      </c>
      <c r="C178" s="244" t="s">
        <v>1196</v>
      </c>
      <c r="D178" s="477"/>
      <c r="E178" s="296"/>
      <c r="F178" s="229">
        <v>1646008.43</v>
      </c>
      <c r="G178" s="82"/>
      <c r="H178" s="227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62">
        <v>432077.21</v>
      </c>
      <c r="W178" s="262">
        <v>463875.1</v>
      </c>
      <c r="X178" s="262">
        <v>448911.39</v>
      </c>
      <c r="Y178" s="262">
        <v>301144.71999999997</v>
      </c>
      <c r="Z178" s="228"/>
      <c r="AA178" s="228"/>
      <c r="AB178" s="228"/>
      <c r="AC178" s="228"/>
      <c r="AD178" s="228"/>
      <c r="AE178" s="228"/>
      <c r="AF178" s="228"/>
      <c r="AG178" s="229"/>
    </row>
    <row r="179" spans="1:33" s="83" customFormat="1" ht="14.1" customHeight="1" x14ac:dyDescent="0.2">
      <c r="A179" s="81"/>
      <c r="B179" s="397" t="s">
        <v>223</v>
      </c>
      <c r="C179" s="244" t="s">
        <v>1197</v>
      </c>
      <c r="D179" s="477"/>
      <c r="E179" s="296"/>
      <c r="F179" s="229">
        <v>194798.26</v>
      </c>
      <c r="G179" s="82"/>
      <c r="H179" s="227"/>
      <c r="I179" s="262">
        <v>10034.98</v>
      </c>
      <c r="J179" s="262">
        <v>184763.28</v>
      </c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9"/>
    </row>
    <row r="180" spans="1:33" s="83" customFormat="1" ht="14.1" customHeight="1" x14ac:dyDescent="0.2">
      <c r="A180" s="81"/>
      <c r="B180" s="397" t="s">
        <v>224</v>
      </c>
      <c r="C180" s="244" t="s">
        <v>1198</v>
      </c>
      <c r="D180" s="477"/>
      <c r="E180" s="296"/>
      <c r="F180" s="229">
        <v>127723.37</v>
      </c>
      <c r="G180" s="82"/>
      <c r="H180" s="227"/>
      <c r="I180" s="228"/>
      <c r="J180" s="262">
        <v>127723.37</v>
      </c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9"/>
    </row>
    <row r="181" spans="1:33" s="83" customFormat="1" ht="14.1" customHeight="1" x14ac:dyDescent="0.2">
      <c r="A181" s="81"/>
      <c r="B181" s="397" t="s">
        <v>225</v>
      </c>
      <c r="C181" s="244" t="s">
        <v>1199</v>
      </c>
      <c r="D181" s="477"/>
      <c r="E181" s="296"/>
      <c r="F181" s="229">
        <v>56912.88</v>
      </c>
      <c r="G181" s="82"/>
      <c r="H181" s="227"/>
      <c r="I181" s="228"/>
      <c r="J181" s="262">
        <v>56912.88</v>
      </c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9"/>
    </row>
    <row r="182" spans="1:33" s="83" customFormat="1" ht="14.1" customHeight="1" x14ac:dyDescent="0.2">
      <c r="A182" s="81"/>
      <c r="B182" s="397" t="s">
        <v>226</v>
      </c>
      <c r="C182" s="244" t="s">
        <v>1200</v>
      </c>
      <c r="D182" s="477"/>
      <c r="E182" s="296"/>
      <c r="F182" s="229">
        <v>10162.01</v>
      </c>
      <c r="G182" s="82"/>
      <c r="H182" s="227"/>
      <c r="I182" s="262">
        <v>10034.98</v>
      </c>
      <c r="J182" s="228">
        <v>127.03</v>
      </c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9"/>
    </row>
    <row r="183" spans="1:33" s="83" customFormat="1" ht="14.1" customHeight="1" x14ac:dyDescent="0.2">
      <c r="A183" s="81"/>
      <c r="B183" s="397" t="s">
        <v>227</v>
      </c>
      <c r="C183" s="244" t="s">
        <v>1201</v>
      </c>
      <c r="D183" s="477"/>
      <c r="E183" s="296"/>
      <c r="F183" s="229">
        <v>352524.94</v>
      </c>
      <c r="G183" s="82"/>
      <c r="H183" s="227"/>
      <c r="I183" s="228"/>
      <c r="J183" s="228"/>
      <c r="K183" s="228"/>
      <c r="L183" s="262">
        <v>334489.63</v>
      </c>
      <c r="M183" s="262">
        <v>18035.310000000001</v>
      </c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9"/>
    </row>
    <row r="184" spans="1:33" s="83" customFormat="1" ht="14.1" customHeight="1" x14ac:dyDescent="0.2">
      <c r="A184" s="81"/>
      <c r="B184" s="397" t="s">
        <v>228</v>
      </c>
      <c r="C184" s="244" t="s">
        <v>1202</v>
      </c>
      <c r="D184" s="477"/>
      <c r="E184" s="296"/>
      <c r="F184" s="229">
        <v>96188.33</v>
      </c>
      <c r="G184" s="82"/>
      <c r="H184" s="227"/>
      <c r="I184" s="228"/>
      <c r="J184" s="228"/>
      <c r="K184" s="228"/>
      <c r="L184" s="262">
        <v>78153.02</v>
      </c>
      <c r="M184" s="262">
        <v>18035.310000000001</v>
      </c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9"/>
    </row>
    <row r="185" spans="1:33" s="83" customFormat="1" ht="14.1" customHeight="1" x14ac:dyDescent="0.2">
      <c r="A185" s="81"/>
      <c r="B185" s="397" t="s">
        <v>229</v>
      </c>
      <c r="C185" s="244" t="s">
        <v>1203</v>
      </c>
      <c r="D185" s="477"/>
      <c r="E185" s="296"/>
      <c r="F185" s="229">
        <v>47793.95</v>
      </c>
      <c r="G185" s="82"/>
      <c r="H185" s="227"/>
      <c r="I185" s="228"/>
      <c r="J185" s="228"/>
      <c r="K185" s="228"/>
      <c r="L185" s="262">
        <v>47793.95</v>
      </c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9"/>
    </row>
    <row r="186" spans="1:33" s="83" customFormat="1" ht="14.1" customHeight="1" x14ac:dyDescent="0.2">
      <c r="A186" s="81"/>
      <c r="B186" s="397" t="s">
        <v>230</v>
      </c>
      <c r="C186" s="244" t="s">
        <v>1204</v>
      </c>
      <c r="D186" s="477"/>
      <c r="E186" s="296"/>
      <c r="F186" s="229">
        <v>208542.66</v>
      </c>
      <c r="G186" s="82"/>
      <c r="H186" s="227"/>
      <c r="I186" s="228"/>
      <c r="J186" s="228"/>
      <c r="K186" s="228"/>
      <c r="L186" s="262">
        <v>208542.66</v>
      </c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9"/>
    </row>
    <row r="187" spans="1:33" s="83" customFormat="1" ht="14.1" customHeight="1" x14ac:dyDescent="0.2">
      <c r="A187" s="81"/>
      <c r="B187" s="397" t="s">
        <v>231</v>
      </c>
      <c r="C187" s="244" t="s">
        <v>232</v>
      </c>
      <c r="D187" s="477"/>
      <c r="E187" s="296"/>
      <c r="F187" s="229">
        <v>7957216.04</v>
      </c>
      <c r="G187" s="82"/>
      <c r="H187" s="227"/>
      <c r="I187" s="228"/>
      <c r="J187" s="262">
        <v>262381.53999999998</v>
      </c>
      <c r="K187" s="262">
        <v>5481637.7199999997</v>
      </c>
      <c r="L187" s="262">
        <v>2213196.7799999998</v>
      </c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9"/>
    </row>
    <row r="188" spans="1:33" s="83" customFormat="1" ht="14.1" customHeight="1" x14ac:dyDescent="0.2">
      <c r="A188" s="81"/>
      <c r="B188" s="397" t="s">
        <v>233</v>
      </c>
      <c r="C188" s="244" t="s">
        <v>1208</v>
      </c>
      <c r="D188" s="477"/>
      <c r="E188" s="296"/>
      <c r="F188" s="229">
        <v>7004138.6399999997</v>
      </c>
      <c r="G188" s="82"/>
      <c r="H188" s="227"/>
      <c r="I188" s="228"/>
      <c r="J188" s="262">
        <v>136191.57999999999</v>
      </c>
      <c r="K188" s="262">
        <v>4825073.29</v>
      </c>
      <c r="L188" s="262">
        <v>2042873.77</v>
      </c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9"/>
    </row>
    <row r="189" spans="1:33" s="83" customFormat="1" ht="14.1" customHeight="1" x14ac:dyDescent="0.2">
      <c r="A189" s="81"/>
      <c r="B189" s="397" t="s">
        <v>234</v>
      </c>
      <c r="C189" s="244" t="s">
        <v>1209</v>
      </c>
      <c r="D189" s="477"/>
      <c r="E189" s="296"/>
      <c r="F189" s="229">
        <v>937233.71</v>
      </c>
      <c r="G189" s="82"/>
      <c r="H189" s="227"/>
      <c r="I189" s="228"/>
      <c r="J189" s="262">
        <v>122361.07</v>
      </c>
      <c r="K189" s="262">
        <v>645649.89</v>
      </c>
      <c r="L189" s="262">
        <v>169222.75</v>
      </c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9"/>
    </row>
    <row r="190" spans="1:33" s="83" customFormat="1" ht="14.1" customHeight="1" x14ac:dyDescent="0.2">
      <c r="A190" s="81"/>
      <c r="B190" s="397" t="s">
        <v>235</v>
      </c>
      <c r="C190" s="244" t="s">
        <v>1210</v>
      </c>
      <c r="D190" s="477"/>
      <c r="E190" s="296"/>
      <c r="F190" s="229">
        <v>15843.69</v>
      </c>
      <c r="G190" s="82"/>
      <c r="H190" s="227"/>
      <c r="I190" s="228"/>
      <c r="J190" s="262">
        <v>3828.89</v>
      </c>
      <c r="K190" s="262">
        <v>10914.54</v>
      </c>
      <c r="L190" s="262">
        <v>1100.26</v>
      </c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9"/>
    </row>
    <row r="191" spans="1:33" s="83" customFormat="1" ht="14.1" customHeight="1" x14ac:dyDescent="0.2">
      <c r="A191" s="81"/>
      <c r="B191" s="397" t="s">
        <v>236</v>
      </c>
      <c r="C191" s="244" t="s">
        <v>237</v>
      </c>
      <c r="D191" s="477"/>
      <c r="E191" s="296"/>
      <c r="F191" s="229">
        <v>176476.12</v>
      </c>
      <c r="G191" s="82"/>
      <c r="H191" s="227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62">
        <v>33858.629999999997</v>
      </c>
      <c r="Z191" s="262">
        <v>142617.49</v>
      </c>
      <c r="AA191" s="228"/>
      <c r="AB191" s="228"/>
      <c r="AC191" s="228"/>
      <c r="AD191" s="228"/>
      <c r="AE191" s="228"/>
      <c r="AF191" s="228"/>
      <c r="AG191" s="229"/>
    </row>
    <row r="192" spans="1:33" s="83" customFormat="1" ht="14.1" customHeight="1" x14ac:dyDescent="0.2">
      <c r="A192" s="81"/>
      <c r="B192" s="397" t="s">
        <v>238</v>
      </c>
      <c r="C192" s="244" t="s">
        <v>1211</v>
      </c>
      <c r="D192" s="477"/>
      <c r="E192" s="296"/>
      <c r="F192" s="229">
        <v>69542.13</v>
      </c>
      <c r="G192" s="82"/>
      <c r="H192" s="227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62">
        <v>69542.13</v>
      </c>
      <c r="AA192" s="228"/>
      <c r="AB192" s="228"/>
      <c r="AC192" s="228"/>
      <c r="AD192" s="228"/>
      <c r="AE192" s="228"/>
      <c r="AF192" s="228"/>
      <c r="AG192" s="229"/>
    </row>
    <row r="193" spans="1:33" s="83" customFormat="1" ht="14.1" customHeight="1" x14ac:dyDescent="0.2">
      <c r="A193" s="81"/>
      <c r="B193" s="397" t="s">
        <v>239</v>
      </c>
      <c r="C193" s="244" t="s">
        <v>1212</v>
      </c>
      <c r="D193" s="477"/>
      <c r="E193" s="296"/>
      <c r="F193" s="229">
        <v>49302.28</v>
      </c>
      <c r="G193" s="82"/>
      <c r="H193" s="227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62">
        <v>49302.28</v>
      </c>
      <c r="AA193" s="228"/>
      <c r="AB193" s="228"/>
      <c r="AC193" s="228"/>
      <c r="AD193" s="228"/>
      <c r="AE193" s="228"/>
      <c r="AF193" s="228"/>
      <c r="AG193" s="229"/>
    </row>
    <row r="194" spans="1:33" s="83" customFormat="1" ht="14.1" customHeight="1" x14ac:dyDescent="0.2">
      <c r="A194" s="81"/>
      <c r="B194" s="397" t="s">
        <v>240</v>
      </c>
      <c r="C194" s="244" t="s">
        <v>1213</v>
      </c>
      <c r="D194" s="477"/>
      <c r="E194" s="296"/>
      <c r="F194" s="229">
        <v>57631.71</v>
      </c>
      <c r="G194" s="82"/>
      <c r="H194" s="227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62">
        <v>33858.629999999997</v>
      </c>
      <c r="Z194" s="262">
        <v>23773.08</v>
      </c>
      <c r="AA194" s="228"/>
      <c r="AB194" s="228"/>
      <c r="AC194" s="228"/>
      <c r="AD194" s="228"/>
      <c r="AE194" s="228"/>
      <c r="AF194" s="228"/>
      <c r="AG194" s="229"/>
    </row>
    <row r="195" spans="1:33" s="83" customFormat="1" ht="14.1" customHeight="1" x14ac:dyDescent="0.2">
      <c r="A195" s="81"/>
      <c r="B195" s="397" t="s">
        <v>241</v>
      </c>
      <c r="C195" s="244" t="s">
        <v>1214</v>
      </c>
      <c r="D195" s="477"/>
      <c r="E195" s="296"/>
      <c r="F195" s="229">
        <v>183998.22</v>
      </c>
      <c r="G195" s="82"/>
      <c r="H195" s="227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62">
        <v>30513.53</v>
      </c>
      <c r="AA195" s="262">
        <v>153484.69</v>
      </c>
      <c r="AB195" s="228"/>
      <c r="AC195" s="228"/>
      <c r="AD195" s="228"/>
      <c r="AE195" s="228"/>
      <c r="AF195" s="228"/>
      <c r="AG195" s="229"/>
    </row>
    <row r="196" spans="1:33" s="83" customFormat="1" ht="14.1" customHeight="1" x14ac:dyDescent="0.2">
      <c r="A196" s="81"/>
      <c r="B196" s="397" t="s">
        <v>242</v>
      </c>
      <c r="C196" s="244" t="s">
        <v>1215</v>
      </c>
      <c r="D196" s="477"/>
      <c r="E196" s="296"/>
      <c r="F196" s="229">
        <v>93454.03</v>
      </c>
      <c r="G196" s="82"/>
      <c r="H196" s="227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62">
        <v>93454.03</v>
      </c>
      <c r="AB196" s="228"/>
      <c r="AC196" s="228"/>
      <c r="AD196" s="228"/>
      <c r="AE196" s="228"/>
      <c r="AF196" s="228"/>
      <c r="AG196" s="229"/>
    </row>
    <row r="197" spans="1:33" s="83" customFormat="1" ht="14.1" customHeight="1" x14ac:dyDescent="0.2">
      <c r="A197" s="81"/>
      <c r="B197" s="397" t="s">
        <v>243</v>
      </c>
      <c r="C197" s="244" t="s">
        <v>1216</v>
      </c>
      <c r="D197" s="477"/>
      <c r="E197" s="296"/>
      <c r="F197" s="229">
        <v>38606.26</v>
      </c>
      <c r="G197" s="82"/>
      <c r="H197" s="227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62">
        <v>38606.26</v>
      </c>
      <c r="AB197" s="228"/>
      <c r="AC197" s="228"/>
      <c r="AD197" s="228"/>
      <c r="AE197" s="228"/>
      <c r="AF197" s="228"/>
      <c r="AG197" s="229"/>
    </row>
    <row r="198" spans="1:33" s="83" customFormat="1" ht="14.1" customHeight="1" x14ac:dyDescent="0.2">
      <c r="A198" s="81"/>
      <c r="B198" s="397" t="s">
        <v>244</v>
      </c>
      <c r="C198" s="244" t="s">
        <v>1217</v>
      </c>
      <c r="D198" s="477"/>
      <c r="E198" s="296"/>
      <c r="F198" s="229">
        <v>51937.93</v>
      </c>
      <c r="G198" s="82"/>
      <c r="H198" s="227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62">
        <v>30513.53</v>
      </c>
      <c r="AA198" s="262">
        <v>21424.400000000001</v>
      </c>
      <c r="AB198" s="228"/>
      <c r="AC198" s="228"/>
      <c r="AD198" s="228"/>
      <c r="AE198" s="228"/>
      <c r="AF198" s="228"/>
      <c r="AG198" s="229"/>
    </row>
    <row r="199" spans="1:33" s="83" customFormat="1" ht="14.1" customHeight="1" x14ac:dyDescent="0.2">
      <c r="A199" s="81"/>
      <c r="B199" s="397" t="s">
        <v>245</v>
      </c>
      <c r="C199" s="244" t="s">
        <v>1218</v>
      </c>
      <c r="D199" s="477"/>
      <c r="E199" s="296"/>
      <c r="F199" s="229">
        <v>56972.3</v>
      </c>
      <c r="G199" s="82"/>
      <c r="H199" s="227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62">
        <v>23963.88</v>
      </c>
      <c r="AB199" s="262">
        <v>33008.42</v>
      </c>
      <c r="AC199" s="228"/>
      <c r="AD199" s="228"/>
      <c r="AE199" s="228"/>
      <c r="AF199" s="228"/>
      <c r="AG199" s="229"/>
    </row>
    <row r="200" spans="1:33" s="83" customFormat="1" ht="14.1" customHeight="1" x14ac:dyDescent="0.2">
      <c r="A200" s="81"/>
      <c r="B200" s="397" t="s">
        <v>247</v>
      </c>
      <c r="C200" s="244" t="s">
        <v>1219</v>
      </c>
      <c r="D200" s="477"/>
      <c r="E200" s="296"/>
      <c r="F200" s="229">
        <v>31155.71</v>
      </c>
      <c r="G200" s="82"/>
      <c r="H200" s="227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62">
        <v>31155.71</v>
      </c>
      <c r="AC200" s="228"/>
      <c r="AD200" s="228"/>
      <c r="AE200" s="228"/>
      <c r="AF200" s="228"/>
      <c r="AG200" s="229"/>
    </row>
    <row r="201" spans="1:33" s="83" customFormat="1" ht="14.1" customHeight="1" x14ac:dyDescent="0.2">
      <c r="A201" s="81"/>
      <c r="B201" s="397" t="s">
        <v>250</v>
      </c>
      <c r="C201" s="244" t="s">
        <v>1220</v>
      </c>
      <c r="D201" s="477"/>
      <c r="E201" s="296"/>
      <c r="F201" s="229">
        <v>6587.41</v>
      </c>
      <c r="G201" s="82"/>
      <c r="H201" s="227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62">
        <v>4734.7</v>
      </c>
      <c r="AB201" s="262">
        <v>1852.71</v>
      </c>
      <c r="AC201" s="228"/>
      <c r="AD201" s="228"/>
      <c r="AE201" s="228"/>
      <c r="AF201" s="228"/>
      <c r="AG201" s="229"/>
    </row>
    <row r="202" spans="1:33" s="83" customFormat="1" ht="14.1" customHeight="1" x14ac:dyDescent="0.2">
      <c r="A202" s="81"/>
      <c r="B202" s="397" t="s">
        <v>607</v>
      </c>
      <c r="C202" s="244" t="s">
        <v>1221</v>
      </c>
      <c r="D202" s="477"/>
      <c r="E202" s="296"/>
      <c r="F202" s="229">
        <v>19229.18</v>
      </c>
      <c r="G202" s="82"/>
      <c r="H202" s="227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62">
        <v>19229.18</v>
      </c>
      <c r="AB202" s="228"/>
      <c r="AC202" s="228"/>
      <c r="AD202" s="228"/>
      <c r="AE202" s="228"/>
      <c r="AF202" s="228"/>
      <c r="AG202" s="229"/>
    </row>
    <row r="203" spans="1:33" s="83" customFormat="1" ht="14.1" customHeight="1" x14ac:dyDescent="0.2">
      <c r="A203" s="81"/>
      <c r="B203" s="397" t="s">
        <v>251</v>
      </c>
      <c r="C203" s="244" t="s">
        <v>1222</v>
      </c>
      <c r="D203" s="477"/>
      <c r="E203" s="296"/>
      <c r="F203" s="229">
        <v>27810.880000000001</v>
      </c>
      <c r="G203" s="82"/>
      <c r="H203" s="227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62">
        <v>27810.880000000001</v>
      </c>
      <c r="AC203" s="228"/>
      <c r="AD203" s="228"/>
      <c r="AE203" s="228"/>
      <c r="AF203" s="228"/>
      <c r="AG203" s="229"/>
    </row>
    <row r="204" spans="1:33" s="83" customFormat="1" ht="14.1" customHeight="1" x14ac:dyDescent="0.2">
      <c r="A204" s="81"/>
      <c r="B204" s="397" t="s">
        <v>253</v>
      </c>
      <c r="C204" s="244" t="s">
        <v>1223</v>
      </c>
      <c r="D204" s="477"/>
      <c r="E204" s="296"/>
      <c r="F204" s="229">
        <v>14765.37</v>
      </c>
      <c r="G204" s="82"/>
      <c r="H204" s="227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62">
        <v>14765.37</v>
      </c>
      <c r="AC204" s="228"/>
      <c r="AD204" s="228"/>
      <c r="AE204" s="228"/>
      <c r="AF204" s="228"/>
      <c r="AG204" s="229"/>
    </row>
    <row r="205" spans="1:33" s="83" customFormat="1" ht="14.1" customHeight="1" x14ac:dyDescent="0.2">
      <c r="A205" s="81"/>
      <c r="B205" s="397" t="s">
        <v>254</v>
      </c>
      <c r="C205" s="244" t="s">
        <v>1224</v>
      </c>
      <c r="D205" s="477"/>
      <c r="E205" s="296"/>
      <c r="F205" s="229">
        <v>2883.5</v>
      </c>
      <c r="G205" s="82"/>
      <c r="H205" s="227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62">
        <v>2883.5</v>
      </c>
      <c r="AC205" s="228"/>
      <c r="AD205" s="228"/>
      <c r="AE205" s="228"/>
      <c r="AF205" s="228"/>
      <c r="AG205" s="229"/>
    </row>
    <row r="206" spans="1:33" s="83" customFormat="1" ht="14.1" customHeight="1" x14ac:dyDescent="0.2">
      <c r="A206" s="81"/>
      <c r="B206" s="397" t="s">
        <v>255</v>
      </c>
      <c r="C206" s="244" t="s">
        <v>1225</v>
      </c>
      <c r="D206" s="477"/>
      <c r="E206" s="296"/>
      <c r="F206" s="229">
        <v>10162.01</v>
      </c>
      <c r="G206" s="82"/>
      <c r="H206" s="227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62">
        <v>10162.01</v>
      </c>
      <c r="AC206" s="228"/>
      <c r="AD206" s="228"/>
      <c r="AE206" s="228"/>
      <c r="AF206" s="228"/>
      <c r="AG206" s="229"/>
    </row>
    <row r="207" spans="1:33" s="83" customFormat="1" ht="14.1" customHeight="1" x14ac:dyDescent="0.2">
      <c r="A207" s="81"/>
      <c r="B207" s="397" t="s">
        <v>256</v>
      </c>
      <c r="C207" s="244" t="s">
        <v>246</v>
      </c>
      <c r="D207" s="477"/>
      <c r="E207" s="296"/>
      <c r="F207" s="229">
        <v>56703.89</v>
      </c>
      <c r="G207" s="82"/>
      <c r="H207" s="227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62">
        <v>56703.89</v>
      </c>
      <c r="AC207" s="228"/>
      <c r="AD207" s="228"/>
      <c r="AE207" s="228"/>
      <c r="AF207" s="228"/>
      <c r="AG207" s="229"/>
    </row>
    <row r="208" spans="1:33" s="83" customFormat="1" ht="14.1" customHeight="1" x14ac:dyDescent="0.2">
      <c r="A208" s="81"/>
      <c r="B208" s="397" t="s">
        <v>257</v>
      </c>
      <c r="C208" s="244" t="s">
        <v>1226</v>
      </c>
      <c r="D208" s="477"/>
      <c r="E208" s="296"/>
      <c r="F208" s="229">
        <v>12722.99</v>
      </c>
      <c r="G208" s="82"/>
      <c r="H208" s="227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62">
        <v>12722.99</v>
      </c>
      <c r="AC208" s="228"/>
      <c r="AD208" s="228"/>
      <c r="AE208" s="228"/>
      <c r="AF208" s="228"/>
      <c r="AG208" s="229"/>
    </row>
    <row r="209" spans="1:33" s="83" customFormat="1" ht="14.1" customHeight="1" x14ac:dyDescent="0.2">
      <c r="A209" s="81"/>
      <c r="B209" s="397" t="s">
        <v>258</v>
      </c>
      <c r="C209" s="244" t="s">
        <v>248</v>
      </c>
      <c r="D209" s="477"/>
      <c r="E209" s="296"/>
      <c r="F209" s="229">
        <v>17374.669999999998</v>
      </c>
      <c r="G209" s="82"/>
      <c r="H209" s="227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62">
        <v>17374.669999999998</v>
      </c>
      <c r="AC209" s="228"/>
      <c r="AD209" s="228"/>
      <c r="AE209" s="228"/>
      <c r="AF209" s="228"/>
      <c r="AG209" s="229"/>
    </row>
    <row r="210" spans="1:33" s="83" customFormat="1" ht="14.1" customHeight="1" x14ac:dyDescent="0.2">
      <c r="A210" s="81"/>
      <c r="B210" s="397" t="s">
        <v>259</v>
      </c>
      <c r="C210" s="244" t="s">
        <v>249</v>
      </c>
      <c r="D210" s="477"/>
      <c r="E210" s="296"/>
      <c r="F210" s="229">
        <v>10448.67</v>
      </c>
      <c r="G210" s="82"/>
      <c r="H210" s="227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62">
        <v>10448.67</v>
      </c>
      <c r="AC210" s="228"/>
      <c r="AD210" s="228"/>
      <c r="AE210" s="228"/>
      <c r="AF210" s="228"/>
      <c r="AG210" s="229"/>
    </row>
    <row r="211" spans="1:33" s="83" customFormat="1" ht="14.1" customHeight="1" x14ac:dyDescent="0.2">
      <c r="A211" s="81"/>
      <c r="B211" s="397" t="s">
        <v>608</v>
      </c>
      <c r="C211" s="244" t="s">
        <v>1227</v>
      </c>
      <c r="D211" s="477"/>
      <c r="E211" s="296"/>
      <c r="F211" s="229">
        <v>6762.39</v>
      </c>
      <c r="G211" s="82"/>
      <c r="H211" s="227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62">
        <v>6762.39</v>
      </c>
      <c r="AC211" s="228"/>
      <c r="AD211" s="228"/>
      <c r="AE211" s="228"/>
      <c r="AF211" s="228"/>
      <c r="AG211" s="229"/>
    </row>
    <row r="212" spans="1:33" s="83" customFormat="1" ht="14.1" customHeight="1" x14ac:dyDescent="0.2">
      <c r="A212" s="81"/>
      <c r="B212" s="397" t="s">
        <v>609</v>
      </c>
      <c r="C212" s="244" t="s">
        <v>1228</v>
      </c>
      <c r="D212" s="477"/>
      <c r="E212" s="296"/>
      <c r="F212" s="229">
        <v>9395.17</v>
      </c>
      <c r="G212" s="82"/>
      <c r="H212" s="227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62">
        <v>9395.17</v>
      </c>
      <c r="AC212" s="228"/>
      <c r="AD212" s="228"/>
      <c r="AE212" s="228"/>
      <c r="AF212" s="228"/>
      <c r="AG212" s="229"/>
    </row>
    <row r="213" spans="1:33" s="83" customFormat="1" ht="14.1" customHeight="1" x14ac:dyDescent="0.2">
      <c r="A213" s="81"/>
      <c r="B213" s="397" t="s">
        <v>260</v>
      </c>
      <c r="C213" s="244" t="s">
        <v>252</v>
      </c>
      <c r="D213" s="477"/>
      <c r="E213" s="296"/>
      <c r="F213" s="229">
        <v>81861.37</v>
      </c>
      <c r="G213" s="82"/>
      <c r="H213" s="227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62">
        <v>46293.2</v>
      </c>
      <c r="AC213" s="262">
        <v>35568.17</v>
      </c>
      <c r="AD213" s="228"/>
      <c r="AE213" s="228"/>
      <c r="AF213" s="228"/>
      <c r="AG213" s="229"/>
    </row>
    <row r="214" spans="1:33" s="83" customFormat="1" ht="14.1" customHeight="1" x14ac:dyDescent="0.2">
      <c r="A214" s="81"/>
      <c r="B214" s="397" t="s">
        <v>261</v>
      </c>
      <c r="C214" s="244" t="s">
        <v>1229</v>
      </c>
      <c r="D214" s="477"/>
      <c r="E214" s="296"/>
      <c r="F214" s="229">
        <v>34731.910000000003</v>
      </c>
      <c r="G214" s="82"/>
      <c r="H214" s="227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62">
        <v>34731.910000000003</v>
      </c>
      <c r="AD214" s="228"/>
      <c r="AE214" s="228"/>
      <c r="AF214" s="228"/>
      <c r="AG214" s="229"/>
    </row>
    <row r="215" spans="1:33" s="83" customFormat="1" ht="14.1" customHeight="1" x14ac:dyDescent="0.2">
      <c r="A215" s="81"/>
      <c r="B215" s="397" t="s">
        <v>262</v>
      </c>
      <c r="C215" s="244" t="s">
        <v>1230</v>
      </c>
      <c r="D215" s="477"/>
      <c r="E215" s="296"/>
      <c r="F215" s="229">
        <v>33450.300000000003</v>
      </c>
      <c r="G215" s="82"/>
      <c r="H215" s="227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62">
        <v>32614.04</v>
      </c>
      <c r="AC215" s="228">
        <v>836.26</v>
      </c>
      <c r="AD215" s="228"/>
      <c r="AE215" s="228"/>
      <c r="AF215" s="228"/>
      <c r="AG215" s="229"/>
    </row>
    <row r="216" spans="1:33" s="83" customFormat="1" ht="14.1" customHeight="1" x14ac:dyDescent="0.2">
      <c r="A216" s="81"/>
      <c r="B216" s="397" t="s">
        <v>263</v>
      </c>
      <c r="C216" s="244" t="s">
        <v>1231</v>
      </c>
      <c r="D216" s="477"/>
      <c r="E216" s="296"/>
      <c r="F216" s="229">
        <v>13679.16</v>
      </c>
      <c r="G216" s="82"/>
      <c r="H216" s="227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62">
        <v>13679.16</v>
      </c>
      <c r="AC216" s="228"/>
      <c r="AD216" s="228"/>
      <c r="AE216" s="228"/>
      <c r="AF216" s="228"/>
      <c r="AG216" s="229"/>
    </row>
    <row r="217" spans="1:33" s="83" customFormat="1" ht="14.1" customHeight="1" x14ac:dyDescent="0.2">
      <c r="A217" s="81"/>
      <c r="B217" s="397" t="s">
        <v>264</v>
      </c>
      <c r="C217" s="244" t="s">
        <v>1232</v>
      </c>
      <c r="D217" s="477"/>
      <c r="E217" s="296"/>
      <c r="F217" s="229">
        <v>6760.86</v>
      </c>
      <c r="G217" s="82"/>
      <c r="H217" s="227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62">
        <v>4435.54</v>
      </c>
      <c r="AC217" s="262">
        <v>2325.3200000000002</v>
      </c>
      <c r="AD217" s="228"/>
      <c r="AE217" s="228"/>
      <c r="AF217" s="228"/>
      <c r="AG217" s="229"/>
    </row>
    <row r="218" spans="1:33" s="83" customFormat="1" ht="14.1" customHeight="1" x14ac:dyDescent="0.2">
      <c r="A218" s="81"/>
      <c r="B218" s="397" t="s">
        <v>265</v>
      </c>
      <c r="C218" s="244" t="s">
        <v>1233</v>
      </c>
      <c r="D218" s="477"/>
      <c r="E218" s="296"/>
      <c r="F218" s="229">
        <v>4133.8999999999996</v>
      </c>
      <c r="G218" s="82"/>
      <c r="H218" s="227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62">
        <v>1808.58</v>
      </c>
      <c r="AC218" s="262">
        <v>2325.3200000000002</v>
      </c>
      <c r="AD218" s="228"/>
      <c r="AE218" s="228"/>
      <c r="AF218" s="228"/>
      <c r="AG218" s="229"/>
    </row>
    <row r="219" spans="1:33" s="83" customFormat="1" ht="14.1" customHeight="1" x14ac:dyDescent="0.2">
      <c r="A219" s="81"/>
      <c r="B219" s="397" t="s">
        <v>266</v>
      </c>
      <c r="C219" s="244" t="s">
        <v>1234</v>
      </c>
      <c r="D219" s="477"/>
      <c r="E219" s="296"/>
      <c r="F219" s="229">
        <v>584.24</v>
      </c>
      <c r="G219" s="82"/>
      <c r="H219" s="227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>
        <v>584.24</v>
      </c>
      <c r="AC219" s="228"/>
      <c r="AD219" s="228"/>
      <c r="AE219" s="228"/>
      <c r="AF219" s="228"/>
      <c r="AG219" s="229"/>
    </row>
    <row r="220" spans="1:33" s="83" customFormat="1" ht="14.1" customHeight="1" x14ac:dyDescent="0.2">
      <c r="A220" s="81"/>
      <c r="B220" s="397" t="s">
        <v>267</v>
      </c>
      <c r="C220" s="244" t="s">
        <v>1235</v>
      </c>
      <c r="D220" s="477"/>
      <c r="E220" s="296"/>
      <c r="F220" s="229">
        <v>2042.72</v>
      </c>
      <c r="G220" s="82"/>
      <c r="H220" s="227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62">
        <v>2042.72</v>
      </c>
      <c r="AC220" s="228"/>
      <c r="AD220" s="228"/>
      <c r="AE220" s="228"/>
      <c r="AF220" s="228"/>
      <c r="AG220" s="229"/>
    </row>
    <row r="221" spans="1:33" s="83" customFormat="1" ht="14.1" customHeight="1" x14ac:dyDescent="0.2">
      <c r="A221" s="81"/>
      <c r="B221" s="397" t="s">
        <v>268</v>
      </c>
      <c r="C221" s="244" t="s">
        <v>1236</v>
      </c>
      <c r="D221" s="477"/>
      <c r="E221" s="296"/>
      <c r="F221" s="229">
        <v>85750.399999999994</v>
      </c>
      <c r="G221" s="82"/>
      <c r="H221" s="227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62">
        <v>85750.399999999994</v>
      </c>
      <c r="AD221" s="228"/>
      <c r="AE221" s="228"/>
      <c r="AF221" s="228"/>
      <c r="AG221" s="229"/>
    </row>
    <row r="222" spans="1:33" s="83" customFormat="1" ht="14.1" customHeight="1" x14ac:dyDescent="0.2">
      <c r="A222" s="81"/>
      <c r="B222" s="397" t="s">
        <v>269</v>
      </c>
      <c r="C222" s="244" t="s">
        <v>1237</v>
      </c>
      <c r="D222" s="477"/>
      <c r="E222" s="296"/>
      <c r="F222" s="229">
        <v>85750.399999999994</v>
      </c>
      <c r="G222" s="82"/>
      <c r="H222" s="227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62">
        <v>85750.399999999994</v>
      </c>
      <c r="AD222" s="228"/>
      <c r="AE222" s="228"/>
      <c r="AF222" s="228"/>
      <c r="AG222" s="229"/>
    </row>
    <row r="223" spans="1:33" s="83" customFormat="1" ht="14.1" customHeight="1" x14ac:dyDescent="0.2">
      <c r="A223" s="81"/>
      <c r="B223" s="397" t="s">
        <v>610</v>
      </c>
      <c r="C223" s="244" t="s">
        <v>1238</v>
      </c>
      <c r="D223" s="477"/>
      <c r="E223" s="296"/>
      <c r="F223" s="229">
        <v>52285.49</v>
      </c>
      <c r="G223" s="82"/>
      <c r="H223" s="227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62">
        <v>52285.49</v>
      </c>
      <c r="AD223" s="228"/>
      <c r="AE223" s="228"/>
      <c r="AF223" s="228"/>
      <c r="AG223" s="229"/>
    </row>
    <row r="224" spans="1:33" s="83" customFormat="1" ht="14.1" customHeight="1" x14ac:dyDescent="0.2">
      <c r="A224" s="81"/>
      <c r="B224" s="397" t="s">
        <v>611</v>
      </c>
      <c r="C224" s="244" t="s">
        <v>1239</v>
      </c>
      <c r="D224" s="477"/>
      <c r="E224" s="296"/>
      <c r="F224" s="229">
        <v>3154.64</v>
      </c>
      <c r="G224" s="82"/>
      <c r="H224" s="227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62">
        <v>3154.64</v>
      </c>
      <c r="AD224" s="228"/>
      <c r="AE224" s="228"/>
      <c r="AF224" s="228"/>
      <c r="AG224" s="229"/>
    </row>
    <row r="225" spans="1:33" s="83" customFormat="1" ht="14.1" customHeight="1" x14ac:dyDescent="0.2">
      <c r="A225" s="81"/>
      <c r="B225" s="397" t="s">
        <v>612</v>
      </c>
      <c r="C225" s="244" t="s">
        <v>1240</v>
      </c>
      <c r="D225" s="477"/>
      <c r="E225" s="296"/>
      <c r="F225" s="229">
        <v>30310.27</v>
      </c>
      <c r="G225" s="82"/>
      <c r="H225" s="227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62">
        <v>30310.27</v>
      </c>
      <c r="AD225" s="228"/>
      <c r="AE225" s="228"/>
      <c r="AF225" s="228"/>
      <c r="AG225" s="229"/>
    </row>
    <row r="226" spans="1:33" s="83" customFormat="1" ht="14.1" customHeight="1" x14ac:dyDescent="0.2">
      <c r="A226" s="81"/>
      <c r="B226" s="397" t="s">
        <v>270</v>
      </c>
      <c r="C226" s="244" t="s">
        <v>63</v>
      </c>
      <c r="D226" s="477"/>
      <c r="E226" s="296"/>
      <c r="F226" s="229">
        <v>57255.26</v>
      </c>
      <c r="G226" s="82"/>
      <c r="H226" s="227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62">
        <v>57255.26</v>
      </c>
      <c r="AC226" s="228"/>
      <c r="AD226" s="228"/>
      <c r="AE226" s="228"/>
      <c r="AF226" s="228"/>
      <c r="AG226" s="229"/>
    </row>
    <row r="227" spans="1:33" s="83" customFormat="1" ht="14.1" customHeight="1" x14ac:dyDescent="0.2">
      <c r="A227" s="81"/>
      <c r="B227" s="397" t="s">
        <v>271</v>
      </c>
      <c r="C227" s="244" t="s">
        <v>1241</v>
      </c>
      <c r="D227" s="477"/>
      <c r="E227" s="296"/>
      <c r="F227" s="229">
        <v>285.45999999999998</v>
      </c>
      <c r="G227" s="82"/>
      <c r="H227" s="227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>
        <v>285.45999999999998</v>
      </c>
      <c r="AC227" s="228"/>
      <c r="AD227" s="228"/>
      <c r="AE227" s="228"/>
      <c r="AF227" s="228"/>
      <c r="AG227" s="229"/>
    </row>
    <row r="228" spans="1:33" s="83" customFormat="1" ht="14.1" customHeight="1" x14ac:dyDescent="0.2">
      <c r="A228" s="81"/>
      <c r="B228" s="397" t="s">
        <v>272</v>
      </c>
      <c r="C228" s="244" t="s">
        <v>1242</v>
      </c>
      <c r="D228" s="477"/>
      <c r="E228" s="296"/>
      <c r="F228" s="229">
        <v>56969.8</v>
      </c>
      <c r="G228" s="82"/>
      <c r="H228" s="227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62">
        <v>56969.8</v>
      </c>
      <c r="AC228" s="228"/>
      <c r="AD228" s="228"/>
      <c r="AE228" s="228"/>
      <c r="AF228" s="228"/>
      <c r="AG228" s="229"/>
    </row>
    <row r="229" spans="1:33" s="83" customFormat="1" ht="14.1" customHeight="1" x14ac:dyDescent="0.2">
      <c r="A229" s="81"/>
      <c r="B229" s="395" t="s">
        <v>273</v>
      </c>
      <c r="C229" s="242" t="s">
        <v>1243</v>
      </c>
      <c r="D229" s="475"/>
      <c r="E229" s="294"/>
      <c r="F229" s="223">
        <v>1601295.79</v>
      </c>
      <c r="G229" s="82"/>
      <c r="H229" s="221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57">
        <v>61294.720000000001</v>
      </c>
      <c r="AA229" s="257">
        <v>307910.28999999998</v>
      </c>
      <c r="AB229" s="257">
        <v>386891.69</v>
      </c>
      <c r="AC229" s="257">
        <v>290351.05</v>
      </c>
      <c r="AD229" s="257">
        <v>224820.77</v>
      </c>
      <c r="AE229" s="257">
        <v>183959.13</v>
      </c>
      <c r="AF229" s="257">
        <v>126539.91</v>
      </c>
      <c r="AG229" s="258">
        <v>19528.240000000002</v>
      </c>
    </row>
    <row r="230" spans="1:33" s="83" customFormat="1" ht="14.1" customHeight="1" x14ac:dyDescent="0.2">
      <c r="A230" s="81"/>
      <c r="B230" s="397" t="s">
        <v>274</v>
      </c>
      <c r="C230" s="244" t="s">
        <v>1244</v>
      </c>
      <c r="D230" s="477"/>
      <c r="E230" s="296"/>
      <c r="F230" s="229">
        <v>9367.49</v>
      </c>
      <c r="G230" s="82"/>
      <c r="H230" s="227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62">
        <v>3668.93</v>
      </c>
      <c r="AA230" s="262">
        <v>5698.56</v>
      </c>
      <c r="AB230" s="228"/>
      <c r="AC230" s="228"/>
      <c r="AD230" s="228"/>
      <c r="AE230" s="228"/>
      <c r="AF230" s="228"/>
      <c r="AG230" s="229"/>
    </row>
    <row r="231" spans="1:33" s="83" customFormat="1" ht="14.1" customHeight="1" x14ac:dyDescent="0.2">
      <c r="A231" s="81"/>
      <c r="B231" s="397" t="s">
        <v>275</v>
      </c>
      <c r="C231" s="244" t="s">
        <v>1245</v>
      </c>
      <c r="D231" s="477"/>
      <c r="E231" s="296"/>
      <c r="F231" s="229">
        <v>28526.13</v>
      </c>
      <c r="G231" s="82"/>
      <c r="H231" s="227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62">
        <v>13866.87</v>
      </c>
      <c r="AB231" s="262">
        <v>14659.26</v>
      </c>
      <c r="AC231" s="228"/>
      <c r="AD231" s="228"/>
      <c r="AE231" s="228"/>
      <c r="AF231" s="228"/>
      <c r="AG231" s="229"/>
    </row>
    <row r="232" spans="1:33" s="83" customFormat="1" ht="14.1" customHeight="1" x14ac:dyDescent="0.2">
      <c r="A232" s="81"/>
      <c r="B232" s="397" t="s">
        <v>276</v>
      </c>
      <c r="C232" s="244" t="s">
        <v>1246</v>
      </c>
      <c r="D232" s="477"/>
      <c r="E232" s="296"/>
      <c r="F232" s="229">
        <v>28149.119999999999</v>
      </c>
      <c r="G232" s="82"/>
      <c r="H232" s="227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62">
        <v>4926.1000000000004</v>
      </c>
      <c r="AC232" s="262">
        <v>18140.54</v>
      </c>
      <c r="AD232" s="262">
        <v>5082.4799999999996</v>
      </c>
      <c r="AE232" s="228"/>
      <c r="AF232" s="228"/>
      <c r="AG232" s="229"/>
    </row>
    <row r="233" spans="1:33" s="83" customFormat="1" ht="14.1" customHeight="1" x14ac:dyDescent="0.2">
      <c r="A233" s="81"/>
      <c r="B233" s="397" t="s">
        <v>277</v>
      </c>
      <c r="C233" s="244" t="s">
        <v>1247</v>
      </c>
      <c r="D233" s="477"/>
      <c r="E233" s="296"/>
      <c r="F233" s="229">
        <v>2060.87</v>
      </c>
      <c r="G233" s="82"/>
      <c r="H233" s="227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62">
        <v>2060.87</v>
      </c>
      <c r="AE233" s="228"/>
      <c r="AF233" s="228"/>
      <c r="AG233" s="229"/>
    </row>
    <row r="234" spans="1:33" s="83" customFormat="1" ht="14.1" customHeight="1" x14ac:dyDescent="0.2">
      <c r="A234" s="81"/>
      <c r="B234" s="397" t="s">
        <v>278</v>
      </c>
      <c r="C234" s="244" t="s">
        <v>1248</v>
      </c>
      <c r="D234" s="477"/>
      <c r="E234" s="296"/>
      <c r="F234" s="229">
        <v>399.26</v>
      </c>
      <c r="G234" s="82"/>
      <c r="H234" s="227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>
        <v>399.26</v>
      </c>
      <c r="AE234" s="228"/>
      <c r="AF234" s="228"/>
      <c r="AG234" s="229"/>
    </row>
    <row r="235" spans="1:33" s="83" customFormat="1" ht="14.1" customHeight="1" x14ac:dyDescent="0.2">
      <c r="A235" s="81"/>
      <c r="B235" s="397" t="s">
        <v>279</v>
      </c>
      <c r="C235" s="244" t="s">
        <v>1249</v>
      </c>
      <c r="D235" s="477"/>
      <c r="E235" s="296"/>
      <c r="F235" s="229">
        <v>368184.27</v>
      </c>
      <c r="G235" s="82"/>
      <c r="H235" s="227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62">
        <v>10980.11</v>
      </c>
      <c r="AA235" s="262">
        <v>57937.63</v>
      </c>
      <c r="AB235" s="262">
        <v>57937.63</v>
      </c>
      <c r="AC235" s="262">
        <v>54199.71</v>
      </c>
      <c r="AD235" s="262">
        <v>57937.63</v>
      </c>
      <c r="AE235" s="262">
        <v>56068.67</v>
      </c>
      <c r="AF235" s="262">
        <v>57937.63</v>
      </c>
      <c r="AG235" s="266">
        <v>15185.26</v>
      </c>
    </row>
    <row r="236" spans="1:33" s="83" customFormat="1" ht="14.1" customHeight="1" x14ac:dyDescent="0.2">
      <c r="A236" s="81"/>
      <c r="B236" s="397" t="s">
        <v>280</v>
      </c>
      <c r="C236" s="244" t="s">
        <v>1250</v>
      </c>
      <c r="D236" s="477"/>
      <c r="E236" s="296"/>
      <c r="F236" s="229">
        <v>13389.2</v>
      </c>
      <c r="G236" s="82"/>
      <c r="H236" s="227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62">
        <v>13110.26</v>
      </c>
      <c r="AA236" s="228">
        <v>278.94</v>
      </c>
      <c r="AB236" s="228"/>
      <c r="AC236" s="228"/>
      <c r="AD236" s="228"/>
      <c r="AE236" s="228"/>
      <c r="AF236" s="228"/>
      <c r="AG236" s="229"/>
    </row>
    <row r="237" spans="1:33" s="83" customFormat="1" ht="14.1" customHeight="1" x14ac:dyDescent="0.2">
      <c r="A237" s="81"/>
      <c r="B237" s="397" t="s">
        <v>281</v>
      </c>
      <c r="C237" s="244" t="s">
        <v>1251</v>
      </c>
      <c r="D237" s="477"/>
      <c r="E237" s="296"/>
      <c r="F237" s="229">
        <v>15014.03</v>
      </c>
      <c r="G237" s="82"/>
      <c r="H237" s="227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62">
        <v>12601.06</v>
      </c>
      <c r="AA237" s="262">
        <v>2412.9699999999998</v>
      </c>
      <c r="AB237" s="228"/>
      <c r="AC237" s="228"/>
      <c r="AD237" s="228"/>
      <c r="AE237" s="228"/>
      <c r="AF237" s="228"/>
      <c r="AG237" s="229"/>
    </row>
    <row r="238" spans="1:33" s="83" customFormat="1" ht="14.1" customHeight="1" x14ac:dyDescent="0.2">
      <c r="A238" s="81"/>
      <c r="B238" s="397" t="s">
        <v>282</v>
      </c>
      <c r="C238" s="244" t="s">
        <v>1252</v>
      </c>
      <c r="D238" s="477"/>
      <c r="E238" s="296"/>
      <c r="F238" s="229">
        <v>27674.27</v>
      </c>
      <c r="G238" s="82"/>
      <c r="H238" s="227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62">
        <v>27674.27</v>
      </c>
      <c r="AB238" s="228"/>
      <c r="AC238" s="228"/>
      <c r="AD238" s="228"/>
      <c r="AE238" s="228"/>
      <c r="AF238" s="228"/>
      <c r="AG238" s="229"/>
    </row>
    <row r="239" spans="1:33" s="83" customFormat="1" ht="14.1" customHeight="1" x14ac:dyDescent="0.2">
      <c r="A239" s="81"/>
      <c r="B239" s="397" t="s">
        <v>283</v>
      </c>
      <c r="C239" s="244" t="s">
        <v>1253</v>
      </c>
      <c r="D239" s="477"/>
      <c r="E239" s="296"/>
      <c r="F239" s="229">
        <v>39289.919999999998</v>
      </c>
      <c r="G239" s="82"/>
      <c r="H239" s="227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62">
        <v>29221.88</v>
      </c>
      <c r="AB239" s="262">
        <v>10068.040000000001</v>
      </c>
      <c r="AC239" s="228"/>
      <c r="AD239" s="228"/>
      <c r="AE239" s="228"/>
      <c r="AF239" s="228"/>
      <c r="AG239" s="229"/>
    </row>
    <row r="240" spans="1:33" s="83" customFormat="1" ht="14.1" customHeight="1" x14ac:dyDescent="0.2">
      <c r="A240" s="81"/>
      <c r="B240" s="397" t="s">
        <v>613</v>
      </c>
      <c r="C240" s="244" t="s">
        <v>1254</v>
      </c>
      <c r="D240" s="477"/>
      <c r="E240" s="296"/>
      <c r="F240" s="229">
        <v>36697.800000000003</v>
      </c>
      <c r="G240" s="82"/>
      <c r="H240" s="227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62">
        <v>36697.800000000003</v>
      </c>
      <c r="AC240" s="228"/>
      <c r="AD240" s="228"/>
      <c r="AE240" s="228"/>
      <c r="AF240" s="228"/>
      <c r="AG240" s="229"/>
    </row>
    <row r="241" spans="1:33" s="83" customFormat="1" ht="14.1" customHeight="1" x14ac:dyDescent="0.2">
      <c r="A241" s="81"/>
      <c r="B241" s="397" t="s">
        <v>614</v>
      </c>
      <c r="C241" s="244" t="s">
        <v>1255</v>
      </c>
      <c r="D241" s="477"/>
      <c r="E241" s="296"/>
      <c r="F241" s="229">
        <v>9788.43</v>
      </c>
      <c r="G241" s="82"/>
      <c r="H241" s="227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62">
        <v>3833.8</v>
      </c>
      <c r="AC241" s="262">
        <v>5954.63</v>
      </c>
      <c r="AD241" s="228"/>
      <c r="AE241" s="228"/>
      <c r="AF241" s="228"/>
      <c r="AG241" s="229"/>
    </row>
    <row r="242" spans="1:33" s="83" customFormat="1" ht="14.1" customHeight="1" x14ac:dyDescent="0.2">
      <c r="A242" s="81"/>
      <c r="B242" s="397" t="s">
        <v>615</v>
      </c>
      <c r="C242" s="244" t="s">
        <v>1256</v>
      </c>
      <c r="D242" s="477"/>
      <c r="E242" s="296"/>
      <c r="F242" s="229">
        <v>39276.449999999997</v>
      </c>
      <c r="G242" s="82"/>
      <c r="H242" s="227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62">
        <v>39030.97</v>
      </c>
      <c r="AD242" s="228">
        <v>245.48</v>
      </c>
      <c r="AE242" s="228"/>
      <c r="AF242" s="228"/>
      <c r="AG242" s="229"/>
    </row>
    <row r="243" spans="1:33" s="83" customFormat="1" ht="14.1" customHeight="1" x14ac:dyDescent="0.2">
      <c r="A243" s="81"/>
      <c r="B243" s="397" t="s">
        <v>616</v>
      </c>
      <c r="C243" s="244" t="s">
        <v>1257</v>
      </c>
      <c r="D243" s="477"/>
      <c r="E243" s="296"/>
      <c r="F243" s="229">
        <v>33516.120000000003</v>
      </c>
      <c r="G243" s="82"/>
      <c r="H243" s="227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62">
        <v>33516.120000000003</v>
      </c>
      <c r="AE243" s="228"/>
      <c r="AF243" s="228"/>
      <c r="AG243" s="229"/>
    </row>
    <row r="244" spans="1:33" s="83" customFormat="1" ht="14.1" customHeight="1" x14ac:dyDescent="0.2">
      <c r="A244" s="81"/>
      <c r="B244" s="397" t="s">
        <v>617</v>
      </c>
      <c r="C244" s="244" t="s">
        <v>1258</v>
      </c>
      <c r="D244" s="477"/>
      <c r="E244" s="296"/>
      <c r="F244" s="229">
        <v>14006.91</v>
      </c>
      <c r="G244" s="82"/>
      <c r="H244" s="227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62">
        <v>14006.91</v>
      </c>
      <c r="AE244" s="228"/>
      <c r="AF244" s="228"/>
      <c r="AG244" s="229"/>
    </row>
    <row r="245" spans="1:33" s="83" customFormat="1" ht="14.1" customHeight="1" x14ac:dyDescent="0.2">
      <c r="A245" s="81"/>
      <c r="B245" s="397" t="s">
        <v>618</v>
      </c>
      <c r="C245" s="244" t="s">
        <v>1259</v>
      </c>
      <c r="D245" s="477"/>
      <c r="E245" s="296"/>
      <c r="F245" s="229">
        <v>53674.23</v>
      </c>
      <c r="G245" s="82"/>
      <c r="H245" s="227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62">
        <v>6932.92</v>
      </c>
      <c r="AE245" s="262">
        <v>46741.31</v>
      </c>
      <c r="AF245" s="228"/>
      <c r="AG245" s="229"/>
    </row>
    <row r="246" spans="1:33" s="83" customFormat="1" ht="14.1" customHeight="1" x14ac:dyDescent="0.2">
      <c r="A246" s="81"/>
      <c r="B246" s="397" t="s">
        <v>619</v>
      </c>
      <c r="C246" s="244" t="s">
        <v>1260</v>
      </c>
      <c r="D246" s="477"/>
      <c r="E246" s="296"/>
      <c r="F246" s="229">
        <v>18448.169999999998</v>
      </c>
      <c r="G246" s="82"/>
      <c r="H246" s="227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62">
        <v>8935.83</v>
      </c>
      <c r="AF246" s="262">
        <v>9512.34</v>
      </c>
      <c r="AG246" s="229"/>
    </row>
    <row r="247" spans="1:33" s="83" customFormat="1" ht="14.1" customHeight="1" x14ac:dyDescent="0.2">
      <c r="A247" s="81"/>
      <c r="B247" s="397" t="s">
        <v>620</v>
      </c>
      <c r="C247" s="244" t="s">
        <v>1261</v>
      </c>
      <c r="D247" s="477"/>
      <c r="E247" s="296"/>
      <c r="F247" s="229">
        <v>40180.089999999997</v>
      </c>
      <c r="G247" s="82"/>
      <c r="H247" s="227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62">
        <v>40180.089999999997</v>
      </c>
      <c r="AG247" s="229"/>
    </row>
    <row r="248" spans="1:33" s="83" customFormat="1" ht="14.1" customHeight="1" x14ac:dyDescent="0.2">
      <c r="A248" s="81"/>
      <c r="B248" s="397" t="s">
        <v>621</v>
      </c>
      <c r="C248" s="244" t="s">
        <v>1262</v>
      </c>
      <c r="D248" s="477"/>
      <c r="E248" s="296"/>
      <c r="F248" s="229">
        <v>8017.8</v>
      </c>
      <c r="G248" s="82"/>
      <c r="H248" s="227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62">
        <v>3674.83</v>
      </c>
      <c r="AG248" s="266">
        <v>4342.9799999999996</v>
      </c>
    </row>
    <row r="249" spans="1:33" s="83" customFormat="1" ht="14.1" customHeight="1" x14ac:dyDescent="0.2">
      <c r="A249" s="81"/>
      <c r="B249" s="397" t="s">
        <v>622</v>
      </c>
      <c r="C249" s="244" t="s">
        <v>1263</v>
      </c>
      <c r="D249" s="477"/>
      <c r="E249" s="296"/>
      <c r="F249" s="229">
        <v>60768.14</v>
      </c>
      <c r="G249" s="82"/>
      <c r="H249" s="227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62">
        <v>11900.43</v>
      </c>
      <c r="AA249" s="262">
        <v>48867.71</v>
      </c>
      <c r="AB249" s="228"/>
      <c r="AC249" s="228"/>
      <c r="AD249" s="228"/>
      <c r="AE249" s="228"/>
      <c r="AF249" s="228"/>
      <c r="AG249" s="229"/>
    </row>
    <row r="250" spans="1:33" s="83" customFormat="1" ht="14.1" customHeight="1" x14ac:dyDescent="0.2">
      <c r="A250" s="81"/>
      <c r="B250" s="397" t="s">
        <v>623</v>
      </c>
      <c r="C250" s="244" t="s">
        <v>1264</v>
      </c>
      <c r="D250" s="477"/>
      <c r="E250" s="296"/>
      <c r="F250" s="229">
        <v>63046.12</v>
      </c>
      <c r="G250" s="82"/>
      <c r="H250" s="227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62">
        <v>14448.07</v>
      </c>
      <c r="AB250" s="262">
        <v>48598.05</v>
      </c>
      <c r="AC250" s="228"/>
      <c r="AD250" s="228"/>
      <c r="AE250" s="228"/>
      <c r="AF250" s="228"/>
      <c r="AG250" s="229"/>
    </row>
    <row r="251" spans="1:33" s="83" customFormat="1" ht="14.1" customHeight="1" x14ac:dyDescent="0.2">
      <c r="A251" s="81"/>
      <c r="B251" s="397" t="s">
        <v>624</v>
      </c>
      <c r="C251" s="244" t="s">
        <v>1265</v>
      </c>
      <c r="D251" s="477"/>
      <c r="E251" s="296"/>
      <c r="F251" s="229">
        <v>99920.95</v>
      </c>
      <c r="G251" s="82"/>
      <c r="H251" s="227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62">
        <v>17486.169999999998</v>
      </c>
      <c r="AC251" s="262">
        <v>64393.5</v>
      </c>
      <c r="AD251" s="262">
        <v>18041.28</v>
      </c>
      <c r="AE251" s="228"/>
      <c r="AF251" s="228"/>
      <c r="AG251" s="229"/>
    </row>
    <row r="252" spans="1:33" s="83" customFormat="1" ht="14.1" customHeight="1" x14ac:dyDescent="0.2">
      <c r="A252" s="81"/>
      <c r="B252" s="397" t="s">
        <v>625</v>
      </c>
      <c r="C252" s="244" t="s">
        <v>1266</v>
      </c>
      <c r="D252" s="477"/>
      <c r="E252" s="296"/>
      <c r="F252" s="229">
        <v>54140.27</v>
      </c>
      <c r="G252" s="82"/>
      <c r="H252" s="227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62">
        <v>41281.96</v>
      </c>
      <c r="AE252" s="262">
        <v>12858.31</v>
      </c>
      <c r="AF252" s="228"/>
      <c r="AG252" s="229"/>
    </row>
    <row r="253" spans="1:33" s="83" customFormat="1" ht="14.1" customHeight="1" x14ac:dyDescent="0.2">
      <c r="A253" s="81"/>
      <c r="B253" s="397" t="s">
        <v>626</v>
      </c>
      <c r="C253" s="244" t="s">
        <v>1267</v>
      </c>
      <c r="D253" s="477"/>
      <c r="E253" s="296"/>
      <c r="F253" s="229">
        <v>23139.040000000001</v>
      </c>
      <c r="G253" s="82"/>
      <c r="H253" s="227"/>
      <c r="I253" s="228"/>
      <c r="J253" s="228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62">
        <v>23139.040000000001</v>
      </c>
      <c r="AF253" s="228"/>
      <c r="AG253" s="229"/>
    </row>
    <row r="254" spans="1:33" s="83" customFormat="1" ht="14.1" customHeight="1" x14ac:dyDescent="0.2">
      <c r="A254" s="81"/>
      <c r="B254" s="397" t="s">
        <v>627</v>
      </c>
      <c r="C254" s="244" t="s">
        <v>1268</v>
      </c>
      <c r="D254" s="477"/>
      <c r="E254" s="296"/>
      <c r="F254" s="229">
        <v>14783.34</v>
      </c>
      <c r="G254" s="82"/>
      <c r="H254" s="227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62">
        <v>11641.88</v>
      </c>
      <c r="AF254" s="262">
        <v>3141.46</v>
      </c>
      <c r="AG254" s="229"/>
    </row>
    <row r="255" spans="1:33" s="83" customFormat="1" ht="14.1" customHeight="1" x14ac:dyDescent="0.2">
      <c r="A255" s="81"/>
      <c r="B255" s="397" t="s">
        <v>628</v>
      </c>
      <c r="C255" s="244" t="s">
        <v>1269</v>
      </c>
      <c r="D255" s="477"/>
      <c r="E255" s="296"/>
      <c r="F255" s="229">
        <v>15376.91</v>
      </c>
      <c r="G255" s="82"/>
      <c r="H255" s="227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62">
        <v>9033.93</v>
      </c>
      <c r="AA255" s="262">
        <v>6342.98</v>
      </c>
      <c r="AB255" s="228"/>
      <c r="AC255" s="228"/>
      <c r="AD255" s="228"/>
      <c r="AE255" s="228"/>
      <c r="AF255" s="228"/>
      <c r="AG255" s="229"/>
    </row>
    <row r="256" spans="1:33" s="83" customFormat="1" ht="14.1" customHeight="1" x14ac:dyDescent="0.2">
      <c r="A256" s="81"/>
      <c r="B256" s="397" t="s">
        <v>629</v>
      </c>
      <c r="C256" s="244" t="s">
        <v>1270</v>
      </c>
      <c r="D256" s="477"/>
      <c r="E256" s="296"/>
      <c r="F256" s="229">
        <v>26738.68</v>
      </c>
      <c r="G256" s="82"/>
      <c r="H256" s="227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62">
        <v>26738.68</v>
      </c>
      <c r="AB256" s="228"/>
      <c r="AC256" s="228"/>
      <c r="AD256" s="228"/>
      <c r="AE256" s="228"/>
      <c r="AF256" s="228"/>
      <c r="AG256" s="229"/>
    </row>
    <row r="257" spans="1:33" s="83" customFormat="1" ht="14.1" customHeight="1" x14ac:dyDescent="0.2">
      <c r="A257" s="81"/>
      <c r="B257" s="397" t="s">
        <v>630</v>
      </c>
      <c r="C257" s="244" t="s">
        <v>1271</v>
      </c>
      <c r="D257" s="477"/>
      <c r="E257" s="296"/>
      <c r="F257" s="229">
        <v>292479.71999999997</v>
      </c>
      <c r="G257" s="82"/>
      <c r="H257" s="227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62">
        <v>57886.61</v>
      </c>
      <c r="AB257" s="262">
        <v>151114.51999999999</v>
      </c>
      <c r="AC257" s="262">
        <v>83478.59</v>
      </c>
      <c r="AD257" s="228"/>
      <c r="AE257" s="228"/>
      <c r="AF257" s="228"/>
      <c r="AG257" s="229"/>
    </row>
    <row r="258" spans="1:33" s="83" customFormat="1" ht="14.1" customHeight="1" x14ac:dyDescent="0.2">
      <c r="A258" s="81"/>
      <c r="B258" s="397" t="s">
        <v>631</v>
      </c>
      <c r="C258" s="244" t="s">
        <v>1272</v>
      </c>
      <c r="D258" s="477"/>
      <c r="E258" s="296"/>
      <c r="F258" s="229">
        <v>20886.47</v>
      </c>
      <c r="G258" s="82"/>
      <c r="H258" s="227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62">
        <v>16535.12</v>
      </c>
      <c r="AB258" s="262">
        <v>4351.3500000000004</v>
      </c>
      <c r="AC258" s="228"/>
      <c r="AD258" s="228"/>
      <c r="AE258" s="228"/>
      <c r="AF258" s="228"/>
      <c r="AG258" s="229"/>
    </row>
    <row r="259" spans="1:33" s="83" customFormat="1" ht="14.1" customHeight="1" x14ac:dyDescent="0.2">
      <c r="A259" s="81"/>
      <c r="B259" s="397" t="s">
        <v>632</v>
      </c>
      <c r="C259" s="244" t="s">
        <v>1273</v>
      </c>
      <c r="D259" s="477"/>
      <c r="E259" s="296"/>
      <c r="F259" s="229">
        <v>18900.86</v>
      </c>
      <c r="G259" s="82"/>
      <c r="H259" s="227"/>
      <c r="I259" s="228"/>
      <c r="J259" s="228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62">
        <v>18900.86</v>
      </c>
      <c r="AC259" s="228"/>
      <c r="AD259" s="228"/>
      <c r="AE259" s="228"/>
      <c r="AF259" s="228"/>
      <c r="AG259" s="229"/>
    </row>
    <row r="260" spans="1:33" s="83" customFormat="1" ht="14.1" customHeight="1" x14ac:dyDescent="0.2">
      <c r="A260" s="81"/>
      <c r="B260" s="397" t="s">
        <v>633</v>
      </c>
      <c r="C260" s="244" t="s">
        <v>1274</v>
      </c>
      <c r="D260" s="477"/>
      <c r="E260" s="296"/>
      <c r="F260" s="229">
        <v>21341.49</v>
      </c>
      <c r="G260" s="82"/>
      <c r="H260" s="227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62">
        <v>18318.11</v>
      </c>
      <c r="AC260" s="262">
        <v>3023.38</v>
      </c>
      <c r="AD260" s="228"/>
      <c r="AE260" s="228"/>
      <c r="AF260" s="228"/>
      <c r="AG260" s="229"/>
    </row>
    <row r="261" spans="1:33" s="83" customFormat="1" ht="14.1" customHeight="1" x14ac:dyDescent="0.2">
      <c r="A261" s="81"/>
      <c r="B261" s="397" t="s">
        <v>634</v>
      </c>
      <c r="C261" s="244" t="s">
        <v>1275</v>
      </c>
      <c r="D261" s="477"/>
      <c r="E261" s="296"/>
      <c r="F261" s="229">
        <v>1015.8</v>
      </c>
      <c r="G261" s="82"/>
      <c r="H261" s="227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62">
        <v>1015.8</v>
      </c>
      <c r="AD261" s="228"/>
      <c r="AE261" s="228"/>
      <c r="AF261" s="228"/>
      <c r="AG261" s="229"/>
    </row>
    <row r="262" spans="1:33" s="83" customFormat="1" ht="14.1" customHeight="1" x14ac:dyDescent="0.2">
      <c r="A262" s="81"/>
      <c r="B262" s="397" t="s">
        <v>635</v>
      </c>
      <c r="C262" s="244" t="s">
        <v>1276</v>
      </c>
      <c r="D262" s="477"/>
      <c r="E262" s="296"/>
      <c r="F262" s="229">
        <v>5311.27</v>
      </c>
      <c r="G262" s="82"/>
      <c r="H262" s="227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62">
        <v>5311.27</v>
      </c>
      <c r="AD262" s="228"/>
      <c r="AE262" s="228"/>
      <c r="AF262" s="228"/>
      <c r="AG262" s="229"/>
    </row>
    <row r="263" spans="1:33" s="83" customFormat="1" ht="14.1" customHeight="1" x14ac:dyDescent="0.2">
      <c r="A263" s="81"/>
      <c r="B263" s="397" t="s">
        <v>636</v>
      </c>
      <c r="C263" s="244" t="s">
        <v>1277</v>
      </c>
      <c r="D263" s="477"/>
      <c r="E263" s="296"/>
      <c r="F263" s="229">
        <v>19961.25</v>
      </c>
      <c r="G263" s="82"/>
      <c r="H263" s="227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62">
        <v>15802.66</v>
      </c>
      <c r="AD263" s="262">
        <v>4158.59</v>
      </c>
      <c r="AE263" s="228"/>
      <c r="AF263" s="228"/>
      <c r="AG263" s="229"/>
    </row>
    <row r="264" spans="1:33" s="83" customFormat="1" ht="14.1" customHeight="1" x14ac:dyDescent="0.2">
      <c r="A264" s="81"/>
      <c r="B264" s="397" t="s">
        <v>637</v>
      </c>
      <c r="C264" s="244" t="s">
        <v>1278</v>
      </c>
      <c r="D264" s="477"/>
      <c r="E264" s="296"/>
      <c r="F264" s="229">
        <v>29408.83</v>
      </c>
      <c r="G264" s="82"/>
      <c r="H264" s="227"/>
      <c r="I264" s="228"/>
      <c r="J264" s="228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62">
        <v>29408.83</v>
      </c>
      <c r="AE264" s="228"/>
      <c r="AF264" s="228"/>
      <c r="AG264" s="229"/>
    </row>
    <row r="265" spans="1:33" s="83" customFormat="1" ht="14.1" customHeight="1" x14ac:dyDescent="0.2">
      <c r="A265" s="81"/>
      <c r="B265" s="397" t="s">
        <v>638</v>
      </c>
      <c r="C265" s="244" t="s">
        <v>1279</v>
      </c>
      <c r="D265" s="477"/>
      <c r="E265" s="296"/>
      <c r="F265" s="229">
        <v>11897.15</v>
      </c>
      <c r="G265" s="82"/>
      <c r="H265" s="227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62">
        <v>11748.44</v>
      </c>
      <c r="AE265" s="228">
        <v>148.71</v>
      </c>
      <c r="AF265" s="228"/>
      <c r="AG265" s="229"/>
    </row>
    <row r="266" spans="1:33" s="83" customFormat="1" ht="14.1" customHeight="1" x14ac:dyDescent="0.2">
      <c r="A266" s="81"/>
      <c r="B266" s="397" t="s">
        <v>639</v>
      </c>
      <c r="C266" s="244" t="s">
        <v>1280</v>
      </c>
      <c r="D266" s="477"/>
      <c r="E266" s="296"/>
      <c r="F266" s="229">
        <v>258.72000000000003</v>
      </c>
      <c r="G266" s="82"/>
      <c r="H266" s="227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>
        <v>258.72000000000003</v>
      </c>
      <c r="AF266" s="228"/>
      <c r="AG266" s="229"/>
    </row>
    <row r="267" spans="1:33" s="83" customFormat="1" ht="14.1" customHeight="1" x14ac:dyDescent="0.2">
      <c r="A267" s="81"/>
      <c r="B267" s="397" t="s">
        <v>640</v>
      </c>
      <c r="C267" s="244" t="s">
        <v>1281</v>
      </c>
      <c r="D267" s="477"/>
      <c r="E267" s="296"/>
      <c r="F267" s="229">
        <v>4583.88</v>
      </c>
      <c r="G267" s="82"/>
      <c r="H267" s="227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62">
        <v>4583.88</v>
      </c>
      <c r="AF267" s="228"/>
      <c r="AG267" s="229"/>
    </row>
    <row r="268" spans="1:33" s="83" customFormat="1" ht="14.1" customHeight="1" x14ac:dyDescent="0.2">
      <c r="A268" s="81"/>
      <c r="B268" s="397" t="s">
        <v>641</v>
      </c>
      <c r="C268" s="244" t="s">
        <v>1282</v>
      </c>
      <c r="D268" s="477"/>
      <c r="E268" s="296"/>
      <c r="F268" s="229">
        <v>2659.54</v>
      </c>
      <c r="G268" s="82"/>
      <c r="H268" s="227"/>
      <c r="I268" s="228"/>
      <c r="J268" s="228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62">
        <v>2659.54</v>
      </c>
      <c r="AF268" s="228"/>
      <c r="AG268" s="229"/>
    </row>
    <row r="269" spans="1:33" s="83" customFormat="1" ht="14.1" customHeight="1" x14ac:dyDescent="0.2">
      <c r="A269" s="81"/>
      <c r="B269" s="397" t="s">
        <v>642</v>
      </c>
      <c r="C269" s="244" t="s">
        <v>1247</v>
      </c>
      <c r="D269" s="477"/>
      <c r="E269" s="296"/>
      <c r="F269" s="229">
        <v>25652.07</v>
      </c>
      <c r="G269" s="82"/>
      <c r="H269" s="227"/>
      <c r="I269" s="228"/>
      <c r="J269" s="228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62">
        <v>16923.240000000002</v>
      </c>
      <c r="AF269" s="262">
        <v>8728.83</v>
      </c>
      <c r="AG269" s="229"/>
    </row>
    <row r="270" spans="1:33" s="83" customFormat="1" ht="14.1" customHeight="1" x14ac:dyDescent="0.2">
      <c r="A270" s="81"/>
      <c r="B270" s="397" t="s">
        <v>643</v>
      </c>
      <c r="C270" s="244" t="s">
        <v>1283</v>
      </c>
      <c r="D270" s="477"/>
      <c r="E270" s="296"/>
      <c r="F270" s="229">
        <v>3364.73</v>
      </c>
      <c r="G270" s="82"/>
      <c r="H270" s="227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62">
        <v>3364.73</v>
      </c>
      <c r="AG270" s="229"/>
    </row>
    <row r="271" spans="1:33" s="83" customFormat="1" ht="14.1" customHeight="1" x14ac:dyDescent="0.2">
      <c r="A271" s="81"/>
      <c r="B271" s="250" t="s">
        <v>81</v>
      </c>
      <c r="C271" s="246" t="s">
        <v>65</v>
      </c>
      <c r="D271" s="479"/>
      <c r="E271" s="298"/>
      <c r="F271" s="252">
        <v>18430477.059999999</v>
      </c>
      <c r="G271" s="82"/>
      <c r="H271" s="233"/>
      <c r="I271" s="234"/>
      <c r="J271" s="268">
        <v>228826.77</v>
      </c>
      <c r="K271" s="268">
        <v>553455.25</v>
      </c>
      <c r="L271" s="268">
        <v>768581.34</v>
      </c>
      <c r="M271" s="268">
        <v>742969.08</v>
      </c>
      <c r="N271" s="268">
        <v>1199244.3400000001</v>
      </c>
      <c r="O271" s="268">
        <v>1199046.3400000001</v>
      </c>
      <c r="P271" s="268">
        <v>1122818.5600000001</v>
      </c>
      <c r="Q271" s="268">
        <v>853088.44</v>
      </c>
      <c r="R271" s="268">
        <v>745326.22</v>
      </c>
      <c r="S271" s="268">
        <v>1133921.5900000001</v>
      </c>
      <c r="T271" s="268">
        <v>1321658.23</v>
      </c>
      <c r="U271" s="268">
        <v>1419169.66</v>
      </c>
      <c r="V271" s="268">
        <v>1278378.56</v>
      </c>
      <c r="W271" s="268">
        <v>1481845.03</v>
      </c>
      <c r="X271" s="268">
        <v>1045532.92</v>
      </c>
      <c r="Y271" s="268">
        <v>642672.4</v>
      </c>
      <c r="Z271" s="268">
        <v>571769.03</v>
      </c>
      <c r="AA271" s="268">
        <v>676171.56</v>
      </c>
      <c r="AB271" s="268">
        <v>295156.26</v>
      </c>
      <c r="AC271" s="268">
        <v>241354.89</v>
      </c>
      <c r="AD271" s="268">
        <v>371138.07</v>
      </c>
      <c r="AE271" s="268">
        <v>252268.21</v>
      </c>
      <c r="AF271" s="268">
        <v>231553.75</v>
      </c>
      <c r="AG271" s="269">
        <v>54530.64</v>
      </c>
    </row>
    <row r="272" spans="1:33" s="83" customFormat="1" ht="14.1" customHeight="1" x14ac:dyDescent="0.2">
      <c r="A272" s="81"/>
      <c r="B272" s="395" t="s">
        <v>284</v>
      </c>
      <c r="C272" s="242" t="s">
        <v>1284</v>
      </c>
      <c r="D272" s="475"/>
      <c r="E272" s="294"/>
      <c r="F272" s="223">
        <v>1486277.68</v>
      </c>
      <c r="G272" s="82"/>
      <c r="H272" s="221"/>
      <c r="I272" s="222"/>
      <c r="J272" s="257">
        <v>186572.14</v>
      </c>
      <c r="K272" s="257">
        <v>223526.04</v>
      </c>
      <c r="L272" s="257">
        <v>216315.53</v>
      </c>
      <c r="M272" s="257">
        <v>223526.04</v>
      </c>
      <c r="N272" s="257">
        <v>203167.49</v>
      </c>
      <c r="O272" s="257">
        <v>200723.85</v>
      </c>
      <c r="P272" s="257">
        <v>152028.70000000001</v>
      </c>
      <c r="Q272" s="257">
        <v>18982.240000000002</v>
      </c>
      <c r="R272" s="257">
        <v>23795.67</v>
      </c>
      <c r="S272" s="257">
        <v>25590.93</v>
      </c>
      <c r="T272" s="257">
        <v>12049.06</v>
      </c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3"/>
    </row>
    <row r="273" spans="1:33" s="83" customFormat="1" ht="14.1" customHeight="1" x14ac:dyDescent="0.2">
      <c r="A273" s="81"/>
      <c r="B273" s="396" t="s">
        <v>20</v>
      </c>
      <c r="C273" s="243" t="s">
        <v>1285</v>
      </c>
      <c r="D273" s="476"/>
      <c r="E273" s="295"/>
      <c r="F273" s="226">
        <v>1216636.78</v>
      </c>
      <c r="G273" s="82"/>
      <c r="H273" s="224"/>
      <c r="I273" s="225"/>
      <c r="J273" s="260">
        <v>157402.38</v>
      </c>
      <c r="K273" s="260">
        <v>188578.7</v>
      </c>
      <c r="L273" s="260">
        <v>182495.52</v>
      </c>
      <c r="M273" s="260">
        <v>188578.7</v>
      </c>
      <c r="N273" s="260">
        <v>182495.52</v>
      </c>
      <c r="O273" s="260">
        <v>188578.7</v>
      </c>
      <c r="P273" s="260">
        <v>128507.26</v>
      </c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AC273" s="225"/>
      <c r="AD273" s="225"/>
      <c r="AE273" s="225"/>
      <c r="AF273" s="225"/>
      <c r="AG273" s="226"/>
    </row>
    <row r="274" spans="1:33" s="83" customFormat="1" ht="14.1" customHeight="1" x14ac:dyDescent="0.2">
      <c r="A274" s="81"/>
      <c r="B274" s="397" t="s">
        <v>21</v>
      </c>
      <c r="C274" s="244" t="s">
        <v>1286</v>
      </c>
      <c r="D274" s="477"/>
      <c r="E274" s="296"/>
      <c r="F274" s="229">
        <v>1216636.78</v>
      </c>
      <c r="G274" s="82"/>
      <c r="H274" s="227"/>
      <c r="I274" s="228"/>
      <c r="J274" s="262">
        <v>157402.38</v>
      </c>
      <c r="K274" s="262">
        <v>188578.7</v>
      </c>
      <c r="L274" s="262">
        <v>182495.52</v>
      </c>
      <c r="M274" s="262">
        <v>188578.7</v>
      </c>
      <c r="N274" s="262">
        <v>182495.52</v>
      </c>
      <c r="O274" s="262">
        <v>188578.7</v>
      </c>
      <c r="P274" s="262">
        <v>128507.26</v>
      </c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9"/>
    </row>
    <row r="275" spans="1:33" s="83" customFormat="1" ht="14.1" customHeight="1" x14ac:dyDescent="0.2">
      <c r="A275" s="81"/>
      <c r="B275" s="396" t="s">
        <v>22</v>
      </c>
      <c r="C275" s="243" t="s">
        <v>1287</v>
      </c>
      <c r="D275" s="476"/>
      <c r="E275" s="295"/>
      <c r="F275" s="226">
        <v>177782.81</v>
      </c>
      <c r="G275" s="82"/>
      <c r="H275" s="224"/>
      <c r="I275" s="225"/>
      <c r="J275" s="260">
        <v>29169.759999999998</v>
      </c>
      <c r="K275" s="260">
        <v>34947.339999999997</v>
      </c>
      <c r="L275" s="260">
        <v>33820.01</v>
      </c>
      <c r="M275" s="260">
        <v>34947.339999999997</v>
      </c>
      <c r="N275" s="260">
        <v>20671.97</v>
      </c>
      <c r="O275" s="260">
        <v>12145.15</v>
      </c>
      <c r="P275" s="260">
        <v>12081.25</v>
      </c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AC275" s="225"/>
      <c r="AD275" s="225"/>
      <c r="AE275" s="225"/>
      <c r="AF275" s="225"/>
      <c r="AG275" s="226"/>
    </row>
    <row r="276" spans="1:33" s="83" customFormat="1" ht="14.1" customHeight="1" x14ac:dyDescent="0.2">
      <c r="A276" s="81"/>
      <c r="B276" s="397" t="s">
        <v>23</v>
      </c>
      <c r="C276" s="244" t="s">
        <v>1288</v>
      </c>
      <c r="D276" s="477"/>
      <c r="E276" s="296"/>
      <c r="F276" s="229">
        <v>146553.37</v>
      </c>
      <c r="G276" s="82"/>
      <c r="H276" s="227"/>
      <c r="I276" s="228"/>
      <c r="J276" s="262">
        <v>29169.759999999998</v>
      </c>
      <c r="K276" s="262">
        <v>34947.339999999997</v>
      </c>
      <c r="L276" s="262">
        <v>33820.01</v>
      </c>
      <c r="M276" s="262">
        <v>34947.339999999997</v>
      </c>
      <c r="N276" s="262">
        <v>13668.92</v>
      </c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9"/>
    </row>
    <row r="277" spans="1:33" s="83" customFormat="1" ht="14.1" customHeight="1" x14ac:dyDescent="0.2">
      <c r="A277" s="81"/>
      <c r="B277" s="397" t="s">
        <v>24</v>
      </c>
      <c r="C277" s="244" t="s">
        <v>1289</v>
      </c>
      <c r="D277" s="477"/>
      <c r="E277" s="296"/>
      <c r="F277" s="229">
        <v>24682.07</v>
      </c>
      <c r="G277" s="82"/>
      <c r="H277" s="227"/>
      <c r="I277" s="228"/>
      <c r="J277" s="228"/>
      <c r="K277" s="228"/>
      <c r="L277" s="228"/>
      <c r="M277" s="228"/>
      <c r="N277" s="262">
        <v>7003.05</v>
      </c>
      <c r="O277" s="262">
        <v>12145.15</v>
      </c>
      <c r="P277" s="262">
        <v>5533.88</v>
      </c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9"/>
    </row>
    <row r="278" spans="1:33" s="83" customFormat="1" ht="14.1" customHeight="1" x14ac:dyDescent="0.2">
      <c r="A278" s="81"/>
      <c r="B278" s="397" t="s">
        <v>25</v>
      </c>
      <c r="C278" s="244" t="s">
        <v>1290</v>
      </c>
      <c r="D278" s="477"/>
      <c r="E278" s="296"/>
      <c r="F278" s="229">
        <v>6547.37</v>
      </c>
      <c r="G278" s="82"/>
      <c r="H278" s="227"/>
      <c r="I278" s="228"/>
      <c r="J278" s="228"/>
      <c r="K278" s="228"/>
      <c r="L278" s="228"/>
      <c r="M278" s="228"/>
      <c r="N278" s="228"/>
      <c r="O278" s="228"/>
      <c r="P278" s="262">
        <v>6547.37</v>
      </c>
      <c r="Q278" s="228"/>
      <c r="R278" s="228"/>
      <c r="S278" s="228"/>
      <c r="T278" s="228"/>
      <c r="U278" s="228"/>
      <c r="V278" s="228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9"/>
    </row>
    <row r="279" spans="1:33" s="83" customFormat="1" ht="14.1" customHeight="1" x14ac:dyDescent="0.2">
      <c r="A279" s="81"/>
      <c r="B279" s="396" t="s">
        <v>644</v>
      </c>
      <c r="C279" s="243" t="s">
        <v>285</v>
      </c>
      <c r="D279" s="476"/>
      <c r="E279" s="295"/>
      <c r="F279" s="226">
        <v>91858.09</v>
      </c>
      <c r="G279" s="82"/>
      <c r="H279" s="224"/>
      <c r="I279" s="225"/>
      <c r="J279" s="225"/>
      <c r="K279" s="225"/>
      <c r="L279" s="225"/>
      <c r="M279" s="225"/>
      <c r="N279" s="225"/>
      <c r="O279" s="225"/>
      <c r="P279" s="260">
        <v>11440.19</v>
      </c>
      <c r="Q279" s="260">
        <v>18982.240000000002</v>
      </c>
      <c r="R279" s="260">
        <v>23795.67</v>
      </c>
      <c r="S279" s="260">
        <v>25590.93</v>
      </c>
      <c r="T279" s="260">
        <v>12049.06</v>
      </c>
      <c r="U279" s="225"/>
      <c r="V279" s="225"/>
      <c r="W279" s="225"/>
      <c r="X279" s="225"/>
      <c r="Y279" s="225"/>
      <c r="Z279" s="225"/>
      <c r="AA279" s="225"/>
      <c r="AB279" s="225"/>
      <c r="AC279" s="225"/>
      <c r="AD279" s="225"/>
      <c r="AE279" s="225"/>
      <c r="AF279" s="225"/>
      <c r="AG279" s="226"/>
    </row>
    <row r="280" spans="1:33" s="83" customFormat="1" ht="14.1" customHeight="1" x14ac:dyDescent="0.2">
      <c r="A280" s="81"/>
      <c r="B280" s="397" t="s">
        <v>645</v>
      </c>
      <c r="C280" s="244" t="s">
        <v>1291</v>
      </c>
      <c r="D280" s="477"/>
      <c r="E280" s="296"/>
      <c r="F280" s="229">
        <v>40676.230000000003</v>
      </c>
      <c r="G280" s="82"/>
      <c r="H280" s="227"/>
      <c r="I280" s="228"/>
      <c r="J280" s="228"/>
      <c r="K280" s="228"/>
      <c r="L280" s="228"/>
      <c r="M280" s="228"/>
      <c r="N280" s="228"/>
      <c r="O280" s="228"/>
      <c r="P280" s="262">
        <v>11440.19</v>
      </c>
      <c r="Q280" s="262">
        <v>18982.240000000002</v>
      </c>
      <c r="R280" s="262">
        <v>10253.799999999999</v>
      </c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9"/>
    </row>
    <row r="281" spans="1:33" s="83" customFormat="1" ht="14.1" customHeight="1" x14ac:dyDescent="0.2">
      <c r="A281" s="81"/>
      <c r="B281" s="397" t="s">
        <v>646</v>
      </c>
      <c r="C281" s="244" t="s">
        <v>1292</v>
      </c>
      <c r="D281" s="477"/>
      <c r="E281" s="296"/>
      <c r="F281" s="229">
        <v>51181.86</v>
      </c>
      <c r="G281" s="82"/>
      <c r="H281" s="227"/>
      <c r="I281" s="228"/>
      <c r="J281" s="228"/>
      <c r="K281" s="228"/>
      <c r="L281" s="228"/>
      <c r="M281" s="228"/>
      <c r="N281" s="228"/>
      <c r="O281" s="228"/>
      <c r="P281" s="228"/>
      <c r="Q281" s="228"/>
      <c r="R281" s="262">
        <v>13541.87</v>
      </c>
      <c r="S281" s="262">
        <v>25590.93</v>
      </c>
      <c r="T281" s="262">
        <v>12049.06</v>
      </c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9"/>
    </row>
    <row r="282" spans="1:33" s="83" customFormat="1" ht="14.1" customHeight="1" x14ac:dyDescent="0.2">
      <c r="A282" s="81"/>
      <c r="B282" s="395" t="s">
        <v>286</v>
      </c>
      <c r="C282" s="242" t="s">
        <v>1293</v>
      </c>
      <c r="D282" s="475"/>
      <c r="E282" s="294"/>
      <c r="F282" s="223">
        <v>1759095.28</v>
      </c>
      <c r="G282" s="82"/>
      <c r="H282" s="221"/>
      <c r="I282" s="222"/>
      <c r="J282" s="257">
        <v>42254.63</v>
      </c>
      <c r="K282" s="257">
        <v>138760.91</v>
      </c>
      <c r="L282" s="257">
        <v>171023.02</v>
      </c>
      <c r="M282" s="257">
        <v>176723.78</v>
      </c>
      <c r="N282" s="257">
        <v>208859.91</v>
      </c>
      <c r="O282" s="257">
        <v>217872.05</v>
      </c>
      <c r="P282" s="257">
        <v>196553.60000000001</v>
      </c>
      <c r="Q282" s="257">
        <v>160694.89000000001</v>
      </c>
      <c r="R282" s="257">
        <v>119139.57</v>
      </c>
      <c r="S282" s="257">
        <v>79120.600000000006</v>
      </c>
      <c r="T282" s="257">
        <v>45769.4</v>
      </c>
      <c r="U282" s="257">
        <v>44292.98</v>
      </c>
      <c r="V282" s="257">
        <v>41193.26</v>
      </c>
      <c r="W282" s="257">
        <v>32200.31</v>
      </c>
      <c r="X282" s="257">
        <v>15124.33</v>
      </c>
      <c r="Y282" s="257">
        <v>14622.06</v>
      </c>
      <c r="Z282" s="257">
        <v>15584.15</v>
      </c>
      <c r="AA282" s="257">
        <v>31143.279999999999</v>
      </c>
      <c r="AB282" s="257">
        <v>8162.55</v>
      </c>
      <c r="AC282" s="222"/>
      <c r="AD282" s="222"/>
      <c r="AE282" s="222"/>
      <c r="AF282" s="222"/>
      <c r="AG282" s="223"/>
    </row>
    <row r="283" spans="1:33" s="83" customFormat="1" ht="14.1" customHeight="1" x14ac:dyDescent="0.2">
      <c r="A283" s="81"/>
      <c r="B283" s="396" t="s">
        <v>287</v>
      </c>
      <c r="C283" s="243" t="s">
        <v>1294</v>
      </c>
      <c r="D283" s="476"/>
      <c r="E283" s="295"/>
      <c r="F283" s="226">
        <v>190507.41</v>
      </c>
      <c r="G283" s="82"/>
      <c r="H283" s="224"/>
      <c r="I283" s="225"/>
      <c r="J283" s="225"/>
      <c r="K283" s="225"/>
      <c r="L283" s="225"/>
      <c r="M283" s="225"/>
      <c r="N283" s="260">
        <v>37836.89</v>
      </c>
      <c r="O283" s="260">
        <v>65619.22</v>
      </c>
      <c r="P283" s="260">
        <v>65619.22</v>
      </c>
      <c r="Q283" s="260">
        <v>21432.080000000002</v>
      </c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AC283" s="225"/>
      <c r="AD283" s="225"/>
      <c r="AE283" s="225"/>
      <c r="AF283" s="225"/>
      <c r="AG283" s="226"/>
    </row>
    <row r="284" spans="1:33" s="83" customFormat="1" ht="14.1" customHeight="1" x14ac:dyDescent="0.2">
      <c r="A284" s="81"/>
      <c r="B284" s="397" t="s">
        <v>647</v>
      </c>
      <c r="C284" s="244" t="s">
        <v>288</v>
      </c>
      <c r="D284" s="477"/>
      <c r="E284" s="296"/>
      <c r="F284" s="229">
        <v>190507.41</v>
      </c>
      <c r="G284" s="82"/>
      <c r="H284" s="227"/>
      <c r="I284" s="228"/>
      <c r="J284" s="228"/>
      <c r="K284" s="228"/>
      <c r="L284" s="228"/>
      <c r="M284" s="228"/>
      <c r="N284" s="262">
        <v>37836.89</v>
      </c>
      <c r="O284" s="262">
        <v>65619.22</v>
      </c>
      <c r="P284" s="262">
        <v>65619.22</v>
      </c>
      <c r="Q284" s="262">
        <v>21432.080000000002</v>
      </c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9"/>
    </row>
    <row r="285" spans="1:33" s="83" customFormat="1" ht="14.1" customHeight="1" x14ac:dyDescent="0.2">
      <c r="A285" s="81"/>
      <c r="B285" s="396" t="s">
        <v>289</v>
      </c>
      <c r="C285" s="243" t="s">
        <v>1295</v>
      </c>
      <c r="D285" s="476"/>
      <c r="E285" s="295"/>
      <c r="F285" s="226">
        <v>1191873.92</v>
      </c>
      <c r="G285" s="82"/>
      <c r="H285" s="224"/>
      <c r="I285" s="225"/>
      <c r="J285" s="260">
        <v>42254.63</v>
      </c>
      <c r="K285" s="260">
        <v>138760.91</v>
      </c>
      <c r="L285" s="260">
        <v>171023.02</v>
      </c>
      <c r="M285" s="260">
        <v>176723.78</v>
      </c>
      <c r="N285" s="260">
        <v>171023.02</v>
      </c>
      <c r="O285" s="260">
        <v>152252.82999999999</v>
      </c>
      <c r="P285" s="260">
        <v>111380.77</v>
      </c>
      <c r="Q285" s="260">
        <v>117252.71</v>
      </c>
      <c r="R285" s="260">
        <v>89050.08</v>
      </c>
      <c r="S285" s="260">
        <v>22152.16</v>
      </c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6"/>
    </row>
    <row r="286" spans="1:33" s="83" customFormat="1" ht="14.1" customHeight="1" x14ac:dyDescent="0.2">
      <c r="A286" s="81"/>
      <c r="B286" s="397" t="s">
        <v>648</v>
      </c>
      <c r="C286" s="244" t="s">
        <v>290</v>
      </c>
      <c r="D286" s="477"/>
      <c r="E286" s="296"/>
      <c r="F286" s="229">
        <v>545850.97</v>
      </c>
      <c r="G286" s="82"/>
      <c r="H286" s="227"/>
      <c r="I286" s="228"/>
      <c r="J286" s="262">
        <v>23744.52</v>
      </c>
      <c r="K286" s="262">
        <v>67685.52</v>
      </c>
      <c r="L286" s="262">
        <v>65502.12</v>
      </c>
      <c r="M286" s="262">
        <v>67685.52</v>
      </c>
      <c r="N286" s="262">
        <v>65502.12</v>
      </c>
      <c r="O286" s="262">
        <v>67685.52</v>
      </c>
      <c r="P286" s="262">
        <v>67685.52</v>
      </c>
      <c r="Q286" s="262">
        <v>61135.31</v>
      </c>
      <c r="R286" s="262">
        <v>59224.83</v>
      </c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9"/>
    </row>
    <row r="287" spans="1:33" s="83" customFormat="1" ht="14.1" customHeight="1" x14ac:dyDescent="0.2">
      <c r="A287" s="81"/>
      <c r="B287" s="397" t="s">
        <v>649</v>
      </c>
      <c r="C287" s="244" t="s">
        <v>1296</v>
      </c>
      <c r="D287" s="477"/>
      <c r="E287" s="296"/>
      <c r="F287" s="229">
        <v>11672.64</v>
      </c>
      <c r="G287" s="82"/>
      <c r="H287" s="227"/>
      <c r="I287" s="228"/>
      <c r="J287" s="228"/>
      <c r="K287" s="228"/>
      <c r="L287" s="228"/>
      <c r="M287" s="228"/>
      <c r="N287" s="228"/>
      <c r="O287" s="228"/>
      <c r="P287" s="228"/>
      <c r="Q287" s="228"/>
      <c r="R287" s="262">
        <v>2261.5700000000002</v>
      </c>
      <c r="S287" s="262">
        <v>9411.07</v>
      </c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9"/>
    </row>
    <row r="288" spans="1:33" s="83" customFormat="1" ht="14.1" customHeight="1" x14ac:dyDescent="0.2">
      <c r="A288" s="81"/>
      <c r="B288" s="397" t="s">
        <v>650</v>
      </c>
      <c r="C288" s="244" t="s">
        <v>1297</v>
      </c>
      <c r="D288" s="477"/>
      <c r="E288" s="296"/>
      <c r="F288" s="229">
        <v>122995.37</v>
      </c>
      <c r="G288" s="82"/>
      <c r="H288" s="227"/>
      <c r="I288" s="228"/>
      <c r="J288" s="228"/>
      <c r="K288" s="262">
        <v>22421.03</v>
      </c>
      <c r="L288" s="262">
        <v>30748.84</v>
      </c>
      <c r="M288" s="262">
        <v>31773.8</v>
      </c>
      <c r="N288" s="262">
        <v>30748.84</v>
      </c>
      <c r="O288" s="262">
        <v>7302.85</v>
      </c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9"/>
    </row>
    <row r="289" spans="1:33" s="83" customFormat="1" ht="14.1" customHeight="1" x14ac:dyDescent="0.2">
      <c r="A289" s="81"/>
      <c r="B289" s="397" t="s">
        <v>651</v>
      </c>
      <c r="C289" s="244" t="s">
        <v>1298</v>
      </c>
      <c r="D289" s="477"/>
      <c r="E289" s="296"/>
      <c r="F289" s="229">
        <v>175437.11</v>
      </c>
      <c r="G289" s="82"/>
      <c r="H289" s="227"/>
      <c r="I289" s="228"/>
      <c r="J289" s="228"/>
      <c r="K289" s="262">
        <v>2530.34</v>
      </c>
      <c r="L289" s="262">
        <v>40485.49</v>
      </c>
      <c r="M289" s="262">
        <v>41835</v>
      </c>
      <c r="N289" s="262">
        <v>40485.49</v>
      </c>
      <c r="O289" s="262">
        <v>41835</v>
      </c>
      <c r="P289" s="262">
        <v>8265.7900000000009</v>
      </c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9"/>
    </row>
    <row r="290" spans="1:33" s="83" customFormat="1" ht="14.1" customHeight="1" x14ac:dyDescent="0.2">
      <c r="A290" s="81"/>
      <c r="B290" s="397" t="s">
        <v>652</v>
      </c>
      <c r="C290" s="244" t="s">
        <v>1299</v>
      </c>
      <c r="D290" s="477"/>
      <c r="E290" s="296"/>
      <c r="F290" s="229">
        <v>40475.410000000003</v>
      </c>
      <c r="G290" s="82"/>
      <c r="H290" s="227"/>
      <c r="I290" s="228"/>
      <c r="J290" s="228"/>
      <c r="K290" s="228"/>
      <c r="L290" s="228"/>
      <c r="M290" s="228"/>
      <c r="N290" s="228"/>
      <c r="O290" s="228"/>
      <c r="P290" s="228"/>
      <c r="Q290" s="262">
        <v>24116.6</v>
      </c>
      <c r="R290" s="262">
        <v>16358.81</v>
      </c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9"/>
    </row>
    <row r="291" spans="1:33" s="83" customFormat="1" ht="14.1" customHeight="1" x14ac:dyDescent="0.2">
      <c r="A291" s="81"/>
      <c r="B291" s="397" t="s">
        <v>653</v>
      </c>
      <c r="C291" s="244" t="s">
        <v>315</v>
      </c>
      <c r="D291" s="477"/>
      <c r="E291" s="296"/>
      <c r="F291" s="229">
        <v>15802.9</v>
      </c>
      <c r="G291" s="82"/>
      <c r="H291" s="227"/>
      <c r="I291" s="228"/>
      <c r="J291" s="228"/>
      <c r="K291" s="228"/>
      <c r="L291" s="228"/>
      <c r="M291" s="228"/>
      <c r="N291" s="228"/>
      <c r="O291" s="228"/>
      <c r="P291" s="228"/>
      <c r="Q291" s="228"/>
      <c r="R291" s="262">
        <v>3061.81</v>
      </c>
      <c r="S291" s="262">
        <v>12741.09</v>
      </c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9"/>
    </row>
    <row r="292" spans="1:33" s="83" customFormat="1" ht="14.1" customHeight="1" x14ac:dyDescent="0.2">
      <c r="A292" s="81"/>
      <c r="B292" s="397" t="s">
        <v>654</v>
      </c>
      <c r="C292" s="244" t="s">
        <v>301</v>
      </c>
      <c r="D292" s="477"/>
      <c r="E292" s="296"/>
      <c r="F292" s="229">
        <v>51062.36</v>
      </c>
      <c r="G292" s="82"/>
      <c r="H292" s="227"/>
      <c r="I292" s="228"/>
      <c r="J292" s="262">
        <v>18510.11</v>
      </c>
      <c r="K292" s="262">
        <v>32552.25</v>
      </c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29"/>
    </row>
    <row r="293" spans="1:33" s="83" customFormat="1" ht="14.1" customHeight="1" x14ac:dyDescent="0.2">
      <c r="A293" s="81"/>
      <c r="B293" s="397" t="s">
        <v>655</v>
      </c>
      <c r="C293" s="244" t="s">
        <v>1300</v>
      </c>
      <c r="D293" s="477"/>
      <c r="E293" s="296"/>
      <c r="F293" s="229">
        <v>228577.16</v>
      </c>
      <c r="G293" s="82"/>
      <c r="H293" s="227"/>
      <c r="I293" s="228"/>
      <c r="J293" s="228"/>
      <c r="K293" s="262">
        <v>13571.77</v>
      </c>
      <c r="L293" s="262">
        <v>34286.57</v>
      </c>
      <c r="M293" s="262">
        <v>35429.46</v>
      </c>
      <c r="N293" s="262">
        <v>34286.57</v>
      </c>
      <c r="O293" s="262">
        <v>35429.46</v>
      </c>
      <c r="P293" s="262">
        <v>35429.46</v>
      </c>
      <c r="Q293" s="262">
        <v>32000.799999999999</v>
      </c>
      <c r="R293" s="262">
        <v>8143.06</v>
      </c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9"/>
    </row>
    <row r="294" spans="1:33" s="83" customFormat="1" ht="14.1" customHeight="1" x14ac:dyDescent="0.2">
      <c r="A294" s="81"/>
      <c r="B294" s="396" t="s">
        <v>291</v>
      </c>
      <c r="C294" s="243" t="s">
        <v>1301</v>
      </c>
      <c r="D294" s="476"/>
      <c r="E294" s="295"/>
      <c r="F294" s="226">
        <v>172818.66</v>
      </c>
      <c r="G294" s="82"/>
      <c r="H294" s="224"/>
      <c r="I294" s="225"/>
      <c r="J294" s="225"/>
      <c r="K294" s="225"/>
      <c r="L294" s="225"/>
      <c r="M294" s="225"/>
      <c r="N294" s="225"/>
      <c r="O294" s="225"/>
      <c r="P294" s="225"/>
      <c r="Q294" s="225"/>
      <c r="R294" s="260">
        <v>4665.8</v>
      </c>
      <c r="S294" s="260">
        <v>36122.36</v>
      </c>
      <c r="T294" s="260">
        <v>37326.43</v>
      </c>
      <c r="U294" s="260">
        <v>36122.36</v>
      </c>
      <c r="V294" s="260">
        <v>37326.43</v>
      </c>
      <c r="W294" s="260">
        <v>21255.279999999999</v>
      </c>
      <c r="X294" s="225"/>
      <c r="Y294" s="225"/>
      <c r="Z294" s="225"/>
      <c r="AA294" s="225"/>
      <c r="AB294" s="225"/>
      <c r="AC294" s="225"/>
      <c r="AD294" s="225"/>
      <c r="AE294" s="225"/>
      <c r="AF294" s="225"/>
      <c r="AG294" s="226"/>
    </row>
    <row r="295" spans="1:33" s="83" customFormat="1" ht="14.1" customHeight="1" x14ac:dyDescent="0.2">
      <c r="A295" s="81"/>
      <c r="B295" s="397" t="s">
        <v>656</v>
      </c>
      <c r="C295" s="244" t="s">
        <v>1302</v>
      </c>
      <c r="D295" s="477"/>
      <c r="E295" s="296"/>
      <c r="F295" s="229">
        <v>168570.99</v>
      </c>
      <c r="G295" s="82"/>
      <c r="H295" s="227"/>
      <c r="I295" s="228"/>
      <c r="J295" s="228"/>
      <c r="K295" s="228"/>
      <c r="L295" s="228"/>
      <c r="M295" s="228"/>
      <c r="N295" s="228"/>
      <c r="O295" s="228"/>
      <c r="P295" s="228"/>
      <c r="Q295" s="228"/>
      <c r="R295" s="262">
        <v>4665.8</v>
      </c>
      <c r="S295" s="262">
        <v>36122.36</v>
      </c>
      <c r="T295" s="262">
        <v>37326.43</v>
      </c>
      <c r="U295" s="262">
        <v>36122.36</v>
      </c>
      <c r="V295" s="262">
        <v>37326.43</v>
      </c>
      <c r="W295" s="262">
        <v>17007.61</v>
      </c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9"/>
    </row>
    <row r="296" spans="1:33" s="83" customFormat="1" ht="14.1" customHeight="1" x14ac:dyDescent="0.2">
      <c r="A296" s="81"/>
      <c r="B296" s="397" t="s">
        <v>657</v>
      </c>
      <c r="C296" s="244" t="s">
        <v>1303</v>
      </c>
      <c r="D296" s="477"/>
      <c r="E296" s="296"/>
      <c r="F296" s="229">
        <v>4247.67</v>
      </c>
      <c r="G296" s="82"/>
      <c r="H296" s="227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62">
        <v>4247.67</v>
      </c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9"/>
    </row>
    <row r="297" spans="1:33" s="83" customFormat="1" ht="14.1" customHeight="1" x14ac:dyDescent="0.2">
      <c r="A297" s="81"/>
      <c r="B297" s="396" t="s">
        <v>292</v>
      </c>
      <c r="C297" s="243" t="s">
        <v>1304</v>
      </c>
      <c r="D297" s="476"/>
      <c r="E297" s="295"/>
      <c r="F297" s="226">
        <v>78607.490000000005</v>
      </c>
      <c r="G297" s="82"/>
      <c r="H297" s="224"/>
      <c r="I297" s="225"/>
      <c r="J297" s="225"/>
      <c r="K297" s="225"/>
      <c r="L297" s="225"/>
      <c r="M297" s="225"/>
      <c r="N297" s="225"/>
      <c r="O297" s="225"/>
      <c r="P297" s="260">
        <v>19553.61</v>
      </c>
      <c r="Q297" s="260">
        <v>22010.1</v>
      </c>
      <c r="R297" s="260">
        <v>24368.32</v>
      </c>
      <c r="S297" s="260">
        <v>12675.46</v>
      </c>
      <c r="T297" s="225"/>
      <c r="U297" s="225"/>
      <c r="V297" s="225"/>
      <c r="W297" s="225"/>
      <c r="X297" s="225"/>
      <c r="Y297" s="225"/>
      <c r="Z297" s="225"/>
      <c r="AA297" s="225"/>
      <c r="AB297" s="225"/>
      <c r="AC297" s="225"/>
      <c r="AD297" s="225"/>
      <c r="AE297" s="225"/>
      <c r="AF297" s="225"/>
      <c r="AG297" s="226"/>
    </row>
    <row r="298" spans="1:33" s="83" customFormat="1" ht="14.1" customHeight="1" x14ac:dyDescent="0.2">
      <c r="A298" s="81"/>
      <c r="B298" s="397" t="s">
        <v>658</v>
      </c>
      <c r="C298" s="244" t="s">
        <v>1305</v>
      </c>
      <c r="D298" s="477"/>
      <c r="E298" s="296"/>
      <c r="F298" s="229">
        <v>78607.490000000005</v>
      </c>
      <c r="G298" s="82"/>
      <c r="H298" s="227"/>
      <c r="I298" s="228"/>
      <c r="J298" s="228"/>
      <c r="K298" s="228"/>
      <c r="L298" s="228"/>
      <c r="M298" s="228"/>
      <c r="N298" s="228"/>
      <c r="O298" s="228"/>
      <c r="P298" s="262">
        <v>19553.61</v>
      </c>
      <c r="Q298" s="262">
        <v>22010.1</v>
      </c>
      <c r="R298" s="262">
        <v>24368.32</v>
      </c>
      <c r="S298" s="262">
        <v>12675.46</v>
      </c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9"/>
    </row>
    <row r="299" spans="1:33" s="83" customFormat="1" ht="14.1" customHeight="1" x14ac:dyDescent="0.2">
      <c r="A299" s="81"/>
      <c r="B299" s="396" t="s">
        <v>293</v>
      </c>
      <c r="C299" s="243" t="s">
        <v>1306</v>
      </c>
      <c r="D299" s="476"/>
      <c r="E299" s="295"/>
      <c r="F299" s="226">
        <v>27235.39</v>
      </c>
      <c r="G299" s="82"/>
      <c r="H299" s="224"/>
      <c r="I299" s="225"/>
      <c r="J299" s="225"/>
      <c r="K299" s="225"/>
      <c r="L299" s="225"/>
      <c r="M299" s="225"/>
      <c r="N299" s="225"/>
      <c r="O299" s="225"/>
      <c r="P299" s="225"/>
      <c r="Q299" s="225"/>
      <c r="R299" s="260">
        <v>1055.3699999999999</v>
      </c>
      <c r="S299" s="260">
        <v>8170.62</v>
      </c>
      <c r="T299" s="260">
        <v>8442.9699999999993</v>
      </c>
      <c r="U299" s="260">
        <v>8170.62</v>
      </c>
      <c r="V299" s="260">
        <v>1395.81</v>
      </c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6"/>
    </row>
    <row r="300" spans="1:33" s="83" customFormat="1" ht="14.1" customHeight="1" x14ac:dyDescent="0.2">
      <c r="A300" s="81"/>
      <c r="B300" s="397" t="s">
        <v>659</v>
      </c>
      <c r="C300" s="244" t="s">
        <v>1307</v>
      </c>
      <c r="D300" s="477"/>
      <c r="E300" s="296"/>
      <c r="F300" s="229">
        <v>27235.39</v>
      </c>
      <c r="G300" s="82"/>
      <c r="H300" s="227"/>
      <c r="I300" s="228"/>
      <c r="J300" s="228"/>
      <c r="K300" s="228"/>
      <c r="L300" s="228"/>
      <c r="M300" s="228"/>
      <c r="N300" s="228"/>
      <c r="O300" s="228"/>
      <c r="P300" s="228"/>
      <c r="Q300" s="228"/>
      <c r="R300" s="262">
        <v>1055.3699999999999</v>
      </c>
      <c r="S300" s="262">
        <v>8170.62</v>
      </c>
      <c r="T300" s="262">
        <v>8442.9699999999993</v>
      </c>
      <c r="U300" s="262">
        <v>8170.62</v>
      </c>
      <c r="V300" s="262">
        <v>1395.81</v>
      </c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9"/>
    </row>
    <row r="301" spans="1:33" s="83" customFormat="1" ht="14.1" customHeight="1" x14ac:dyDescent="0.2">
      <c r="A301" s="81"/>
      <c r="B301" s="396" t="s">
        <v>294</v>
      </c>
      <c r="C301" s="243" t="s">
        <v>1308</v>
      </c>
      <c r="D301" s="476"/>
      <c r="E301" s="295"/>
      <c r="F301" s="226">
        <v>10149.040000000001</v>
      </c>
      <c r="G301" s="82"/>
      <c r="H301" s="224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60">
        <v>2471.02</v>
      </c>
      <c r="W301" s="260">
        <v>4845.17</v>
      </c>
      <c r="X301" s="260">
        <v>2832.86</v>
      </c>
      <c r="Y301" s="225"/>
      <c r="Z301" s="225"/>
      <c r="AA301" s="225"/>
      <c r="AB301" s="225"/>
      <c r="AC301" s="225"/>
      <c r="AD301" s="225"/>
      <c r="AE301" s="225"/>
      <c r="AF301" s="225"/>
      <c r="AG301" s="226"/>
    </row>
    <row r="302" spans="1:33" s="83" customFormat="1" ht="14.1" customHeight="1" x14ac:dyDescent="0.2">
      <c r="A302" s="81"/>
      <c r="B302" s="397" t="s">
        <v>660</v>
      </c>
      <c r="C302" s="244" t="s">
        <v>1309</v>
      </c>
      <c r="D302" s="477"/>
      <c r="E302" s="296"/>
      <c r="F302" s="229">
        <v>771.3</v>
      </c>
      <c r="G302" s="82"/>
      <c r="H302" s="227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>
        <v>771.3</v>
      </c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9"/>
    </row>
    <row r="303" spans="1:33" s="83" customFormat="1" ht="14.1" customHeight="1" x14ac:dyDescent="0.2">
      <c r="A303" s="81"/>
      <c r="B303" s="397" t="s">
        <v>661</v>
      </c>
      <c r="C303" s="244" t="s">
        <v>1310</v>
      </c>
      <c r="D303" s="477"/>
      <c r="E303" s="296"/>
      <c r="F303" s="229">
        <v>9377.74</v>
      </c>
      <c r="G303" s="82"/>
      <c r="H303" s="227"/>
      <c r="I303" s="228"/>
      <c r="J303" s="228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62">
        <v>1699.72</v>
      </c>
      <c r="W303" s="262">
        <v>4845.17</v>
      </c>
      <c r="X303" s="262">
        <v>2832.86</v>
      </c>
      <c r="Y303" s="228"/>
      <c r="Z303" s="228"/>
      <c r="AA303" s="228"/>
      <c r="AB303" s="228"/>
      <c r="AC303" s="228"/>
      <c r="AD303" s="228"/>
      <c r="AE303" s="228"/>
      <c r="AF303" s="228"/>
      <c r="AG303" s="229"/>
    </row>
    <row r="304" spans="1:33" s="83" customFormat="1" ht="14.1" customHeight="1" x14ac:dyDescent="0.2">
      <c r="A304" s="81"/>
      <c r="B304" s="396" t="s">
        <v>295</v>
      </c>
      <c r="C304" s="243" t="s">
        <v>1311</v>
      </c>
      <c r="D304" s="476"/>
      <c r="E304" s="295"/>
      <c r="F304" s="226">
        <v>3090.05</v>
      </c>
      <c r="G304" s="82"/>
      <c r="H304" s="224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60">
        <v>1441.95</v>
      </c>
      <c r="Y304" s="260">
        <v>1648.1</v>
      </c>
      <c r="Z304" s="225"/>
      <c r="AA304" s="225"/>
      <c r="AB304" s="225"/>
      <c r="AC304" s="225"/>
      <c r="AD304" s="225"/>
      <c r="AE304" s="225"/>
      <c r="AF304" s="225"/>
      <c r="AG304" s="226"/>
    </row>
    <row r="305" spans="1:33" s="83" customFormat="1" ht="14.1" customHeight="1" x14ac:dyDescent="0.2">
      <c r="A305" s="81"/>
      <c r="B305" s="397" t="s">
        <v>662</v>
      </c>
      <c r="C305" s="244" t="s">
        <v>1312</v>
      </c>
      <c r="D305" s="477"/>
      <c r="E305" s="296"/>
      <c r="F305" s="229">
        <v>47.41</v>
      </c>
      <c r="G305" s="82"/>
      <c r="H305" s="227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>
        <v>47.41</v>
      </c>
      <c r="Y305" s="228"/>
      <c r="Z305" s="228"/>
      <c r="AA305" s="228"/>
      <c r="AB305" s="228"/>
      <c r="AC305" s="228"/>
      <c r="AD305" s="228"/>
      <c r="AE305" s="228"/>
      <c r="AF305" s="228"/>
      <c r="AG305" s="229"/>
    </row>
    <row r="306" spans="1:33" s="83" customFormat="1" ht="14.1" customHeight="1" x14ac:dyDescent="0.2">
      <c r="A306" s="81"/>
      <c r="B306" s="397" t="s">
        <v>663</v>
      </c>
      <c r="C306" s="244" t="s">
        <v>1313</v>
      </c>
      <c r="D306" s="477"/>
      <c r="E306" s="296"/>
      <c r="F306" s="229">
        <v>3042.64</v>
      </c>
      <c r="G306" s="82"/>
      <c r="H306" s="227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62">
        <v>1394.54</v>
      </c>
      <c r="Y306" s="262">
        <v>1648.1</v>
      </c>
      <c r="Z306" s="228"/>
      <c r="AA306" s="228"/>
      <c r="AB306" s="228"/>
      <c r="AC306" s="228"/>
      <c r="AD306" s="228"/>
      <c r="AE306" s="228"/>
      <c r="AF306" s="228"/>
      <c r="AG306" s="229"/>
    </row>
    <row r="307" spans="1:33" s="83" customFormat="1" ht="14.1" customHeight="1" x14ac:dyDescent="0.2">
      <c r="A307" s="81"/>
      <c r="B307" s="396" t="s">
        <v>296</v>
      </c>
      <c r="C307" s="243" t="s">
        <v>1314</v>
      </c>
      <c r="D307" s="476"/>
      <c r="E307" s="295"/>
      <c r="F307" s="226">
        <v>84813.32</v>
      </c>
      <c r="G307" s="82"/>
      <c r="H307" s="224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60">
        <v>6099.86</v>
      </c>
      <c r="X307" s="260">
        <v>10849.52</v>
      </c>
      <c r="Y307" s="260">
        <v>12973.96</v>
      </c>
      <c r="Z307" s="260">
        <v>15584.15</v>
      </c>
      <c r="AA307" s="260">
        <v>31143.279999999999</v>
      </c>
      <c r="AB307" s="260">
        <v>8162.55</v>
      </c>
      <c r="AC307" s="225"/>
      <c r="AD307" s="225"/>
      <c r="AE307" s="225"/>
      <c r="AF307" s="225"/>
      <c r="AG307" s="226"/>
    </row>
    <row r="308" spans="1:33" s="83" customFormat="1" ht="14.1" customHeight="1" x14ac:dyDescent="0.2">
      <c r="A308" s="81"/>
      <c r="B308" s="397" t="s">
        <v>664</v>
      </c>
      <c r="C308" s="244" t="s">
        <v>1315</v>
      </c>
      <c r="D308" s="477"/>
      <c r="E308" s="296"/>
      <c r="F308" s="229">
        <v>5428.83</v>
      </c>
      <c r="G308" s="82"/>
      <c r="H308" s="227"/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62">
        <v>5428.83</v>
      </c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9"/>
    </row>
    <row r="309" spans="1:33" s="83" customFormat="1" ht="14.1" customHeight="1" x14ac:dyDescent="0.2">
      <c r="A309" s="81"/>
      <c r="B309" s="397" t="s">
        <v>665</v>
      </c>
      <c r="C309" s="244" t="s">
        <v>1316</v>
      </c>
      <c r="D309" s="477"/>
      <c r="E309" s="296"/>
      <c r="F309" s="229">
        <v>10736.49</v>
      </c>
      <c r="G309" s="82"/>
      <c r="H309" s="227"/>
      <c r="I309" s="228"/>
      <c r="J309" s="228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>
        <v>671.03</v>
      </c>
      <c r="X309" s="262">
        <v>10065.459999999999</v>
      </c>
      <c r="Y309" s="228"/>
      <c r="Z309" s="228"/>
      <c r="AA309" s="228"/>
      <c r="AB309" s="228"/>
      <c r="AC309" s="228"/>
      <c r="AD309" s="228"/>
      <c r="AE309" s="228"/>
      <c r="AF309" s="228"/>
      <c r="AG309" s="229"/>
    </row>
    <row r="310" spans="1:33" s="83" customFormat="1" ht="14.1" customHeight="1" x14ac:dyDescent="0.2">
      <c r="A310" s="81"/>
      <c r="B310" s="397" t="s">
        <v>666</v>
      </c>
      <c r="C310" s="244" t="s">
        <v>1317</v>
      </c>
      <c r="D310" s="477"/>
      <c r="E310" s="296"/>
      <c r="F310" s="229">
        <v>6272.5</v>
      </c>
      <c r="G310" s="82"/>
      <c r="H310" s="227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>
        <v>784.06</v>
      </c>
      <c r="Y310" s="262">
        <v>5488.44</v>
      </c>
      <c r="Z310" s="228"/>
      <c r="AA310" s="228"/>
      <c r="AB310" s="228"/>
      <c r="AC310" s="228"/>
      <c r="AD310" s="228"/>
      <c r="AE310" s="228"/>
      <c r="AF310" s="228"/>
      <c r="AG310" s="229"/>
    </row>
    <row r="311" spans="1:33" s="83" customFormat="1" ht="14.1" customHeight="1" x14ac:dyDescent="0.2">
      <c r="A311" s="81"/>
      <c r="B311" s="397" t="s">
        <v>667</v>
      </c>
      <c r="C311" s="244" t="s">
        <v>1318</v>
      </c>
      <c r="D311" s="477"/>
      <c r="E311" s="296"/>
      <c r="F311" s="229">
        <v>4325.07</v>
      </c>
      <c r="G311" s="82"/>
      <c r="H311" s="227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62">
        <v>4325.07</v>
      </c>
      <c r="Z311" s="228"/>
      <c r="AA311" s="228"/>
      <c r="AB311" s="228"/>
      <c r="AC311" s="228"/>
      <c r="AD311" s="228"/>
      <c r="AE311" s="228"/>
      <c r="AF311" s="228"/>
      <c r="AG311" s="229"/>
    </row>
    <row r="312" spans="1:33" s="83" customFormat="1" ht="14.1" customHeight="1" x14ac:dyDescent="0.2">
      <c r="A312" s="81"/>
      <c r="B312" s="397" t="s">
        <v>668</v>
      </c>
      <c r="C312" s="244" t="s">
        <v>1319</v>
      </c>
      <c r="D312" s="477"/>
      <c r="E312" s="296"/>
      <c r="F312" s="229">
        <v>12842.45</v>
      </c>
      <c r="G312" s="82"/>
      <c r="H312" s="227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62">
        <v>3160.45</v>
      </c>
      <c r="Z312" s="262">
        <v>9682</v>
      </c>
      <c r="AA312" s="228"/>
      <c r="AB312" s="228"/>
      <c r="AC312" s="228"/>
      <c r="AD312" s="228"/>
      <c r="AE312" s="228"/>
      <c r="AF312" s="228"/>
      <c r="AG312" s="229"/>
    </row>
    <row r="313" spans="1:33" s="83" customFormat="1" ht="14.1" customHeight="1" x14ac:dyDescent="0.2">
      <c r="A313" s="81"/>
      <c r="B313" s="397" t="s">
        <v>669</v>
      </c>
      <c r="C313" s="244" t="s">
        <v>1320</v>
      </c>
      <c r="D313" s="477"/>
      <c r="E313" s="296"/>
      <c r="F313" s="229">
        <v>45207.98</v>
      </c>
      <c r="G313" s="82"/>
      <c r="H313" s="227"/>
      <c r="I313" s="228"/>
      <c r="J313" s="228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62">
        <v>5902.15</v>
      </c>
      <c r="AA313" s="262">
        <v>31143.279999999999</v>
      </c>
      <c r="AB313" s="262">
        <v>8162.55</v>
      </c>
      <c r="AC313" s="228"/>
      <c r="AD313" s="228"/>
      <c r="AE313" s="228"/>
      <c r="AF313" s="228"/>
      <c r="AG313" s="229"/>
    </row>
    <row r="314" spans="1:33" s="83" customFormat="1" ht="14.1" customHeight="1" x14ac:dyDescent="0.2">
      <c r="A314" s="81"/>
      <c r="B314" s="395" t="s">
        <v>297</v>
      </c>
      <c r="C314" s="242" t="s">
        <v>1321</v>
      </c>
      <c r="D314" s="475"/>
      <c r="E314" s="294"/>
      <c r="F314" s="223">
        <v>2357048.42</v>
      </c>
      <c r="G314" s="82"/>
      <c r="H314" s="221"/>
      <c r="I314" s="222"/>
      <c r="J314" s="222"/>
      <c r="K314" s="257">
        <v>50121.91</v>
      </c>
      <c r="L314" s="257">
        <v>106556.97</v>
      </c>
      <c r="M314" s="257">
        <v>112362.59</v>
      </c>
      <c r="N314" s="257">
        <v>291779.12</v>
      </c>
      <c r="O314" s="257">
        <v>275949.17</v>
      </c>
      <c r="P314" s="257">
        <v>274370.39</v>
      </c>
      <c r="Q314" s="257">
        <v>247888.41</v>
      </c>
      <c r="R314" s="257">
        <v>278850.2</v>
      </c>
      <c r="S314" s="257">
        <v>262772.13</v>
      </c>
      <c r="T314" s="257">
        <v>217415.99</v>
      </c>
      <c r="U314" s="257">
        <v>177413.99</v>
      </c>
      <c r="V314" s="257">
        <v>61567.53</v>
      </c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3"/>
    </row>
    <row r="315" spans="1:33" s="83" customFormat="1" ht="14.1" customHeight="1" x14ac:dyDescent="0.2">
      <c r="A315" s="81"/>
      <c r="B315" s="396" t="s">
        <v>298</v>
      </c>
      <c r="C315" s="243" t="s">
        <v>1322</v>
      </c>
      <c r="D315" s="476"/>
      <c r="E315" s="295"/>
      <c r="F315" s="226">
        <v>630202.41</v>
      </c>
      <c r="G315" s="82"/>
      <c r="H315" s="224"/>
      <c r="I315" s="225"/>
      <c r="J315" s="225"/>
      <c r="K315" s="260">
        <v>50121.91</v>
      </c>
      <c r="L315" s="260">
        <v>106556.97</v>
      </c>
      <c r="M315" s="260">
        <v>112362.59</v>
      </c>
      <c r="N315" s="260">
        <v>80761.31</v>
      </c>
      <c r="O315" s="260">
        <v>61160.160000000003</v>
      </c>
      <c r="P315" s="260">
        <v>61160.160000000003</v>
      </c>
      <c r="Q315" s="260">
        <v>55241.440000000002</v>
      </c>
      <c r="R315" s="260">
        <v>61160.160000000003</v>
      </c>
      <c r="S315" s="260">
        <v>41677.69</v>
      </c>
      <c r="T315" s="225"/>
      <c r="U315" s="225"/>
      <c r="V315" s="225"/>
      <c r="W315" s="225"/>
      <c r="X315" s="225"/>
      <c r="Y315" s="225"/>
      <c r="Z315" s="225"/>
      <c r="AA315" s="225"/>
      <c r="AB315" s="225"/>
      <c r="AC315" s="225"/>
      <c r="AD315" s="225"/>
      <c r="AE315" s="225"/>
      <c r="AF315" s="225"/>
      <c r="AG315" s="226"/>
    </row>
    <row r="316" spans="1:33" s="83" customFormat="1" ht="14.1" customHeight="1" x14ac:dyDescent="0.2">
      <c r="A316" s="81"/>
      <c r="B316" s="397" t="s">
        <v>670</v>
      </c>
      <c r="C316" s="244" t="s">
        <v>299</v>
      </c>
      <c r="D316" s="477"/>
      <c r="E316" s="296"/>
      <c r="F316" s="229">
        <v>493227.13</v>
      </c>
      <c r="G316" s="82"/>
      <c r="H316" s="227"/>
      <c r="I316" s="228"/>
      <c r="J316" s="228"/>
      <c r="K316" s="262">
        <v>33292.83</v>
      </c>
      <c r="L316" s="262">
        <v>59187.26</v>
      </c>
      <c r="M316" s="262">
        <v>61160.160000000003</v>
      </c>
      <c r="N316" s="262">
        <v>59187.26</v>
      </c>
      <c r="O316" s="262">
        <v>61160.160000000003</v>
      </c>
      <c r="P316" s="262">
        <v>61160.160000000003</v>
      </c>
      <c r="Q316" s="262">
        <v>55241.440000000002</v>
      </c>
      <c r="R316" s="262">
        <v>61160.160000000003</v>
      </c>
      <c r="S316" s="262">
        <v>41677.69</v>
      </c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9"/>
    </row>
    <row r="317" spans="1:33" s="83" customFormat="1" ht="14.1" customHeight="1" x14ac:dyDescent="0.2">
      <c r="A317" s="81"/>
      <c r="B317" s="397" t="s">
        <v>671</v>
      </c>
      <c r="C317" s="244" t="s">
        <v>1323</v>
      </c>
      <c r="D317" s="477"/>
      <c r="E317" s="296"/>
      <c r="F317" s="229">
        <v>15040.77</v>
      </c>
      <c r="G317" s="82"/>
      <c r="H317" s="227"/>
      <c r="I317" s="228"/>
      <c r="J317" s="228"/>
      <c r="K317" s="262">
        <v>15040.77</v>
      </c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9"/>
    </row>
    <row r="318" spans="1:33" s="83" customFormat="1" ht="14.1" customHeight="1" x14ac:dyDescent="0.2">
      <c r="A318" s="81"/>
      <c r="B318" s="397" t="s">
        <v>672</v>
      </c>
      <c r="C318" s="244" t="s">
        <v>1324</v>
      </c>
      <c r="D318" s="477"/>
      <c r="E318" s="296"/>
      <c r="F318" s="229">
        <v>4768.82</v>
      </c>
      <c r="G318" s="82"/>
      <c r="H318" s="227"/>
      <c r="I318" s="228"/>
      <c r="J318" s="228"/>
      <c r="K318" s="262">
        <v>1788.31</v>
      </c>
      <c r="L318" s="262">
        <v>2980.51</v>
      </c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9"/>
    </row>
    <row r="319" spans="1:33" s="83" customFormat="1" ht="14.1" customHeight="1" x14ac:dyDescent="0.2">
      <c r="A319" s="81"/>
      <c r="B319" s="397" t="s">
        <v>673</v>
      </c>
      <c r="C319" s="244" t="s">
        <v>1325</v>
      </c>
      <c r="D319" s="477"/>
      <c r="E319" s="296"/>
      <c r="F319" s="229">
        <v>99101.48</v>
      </c>
      <c r="G319" s="82"/>
      <c r="H319" s="227"/>
      <c r="I319" s="228"/>
      <c r="J319" s="228"/>
      <c r="K319" s="228"/>
      <c r="L319" s="262">
        <v>44389.2</v>
      </c>
      <c r="M319" s="262">
        <v>51202.43</v>
      </c>
      <c r="N319" s="262">
        <v>3509.84</v>
      </c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9"/>
    </row>
    <row r="320" spans="1:33" s="83" customFormat="1" ht="14.1" customHeight="1" x14ac:dyDescent="0.2">
      <c r="A320" s="81"/>
      <c r="B320" s="397" t="s">
        <v>674</v>
      </c>
      <c r="C320" s="244" t="s">
        <v>1326</v>
      </c>
      <c r="D320" s="477"/>
      <c r="E320" s="296"/>
      <c r="F320" s="229">
        <v>18064.21</v>
      </c>
      <c r="G320" s="82"/>
      <c r="H320" s="227"/>
      <c r="I320" s="228"/>
      <c r="J320" s="228"/>
      <c r="K320" s="228"/>
      <c r="L320" s="228"/>
      <c r="M320" s="228"/>
      <c r="N320" s="262">
        <v>18064.21</v>
      </c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29"/>
    </row>
    <row r="321" spans="1:33" s="83" customFormat="1" ht="14.1" customHeight="1" x14ac:dyDescent="0.2">
      <c r="A321" s="81"/>
      <c r="B321" s="396" t="s">
        <v>300</v>
      </c>
      <c r="C321" s="243" t="s">
        <v>1327</v>
      </c>
      <c r="D321" s="476"/>
      <c r="E321" s="295"/>
      <c r="F321" s="226">
        <v>1726846.01</v>
      </c>
      <c r="G321" s="82"/>
      <c r="H321" s="224"/>
      <c r="I321" s="225"/>
      <c r="J321" s="225"/>
      <c r="K321" s="225"/>
      <c r="L321" s="225"/>
      <c r="M321" s="225"/>
      <c r="N321" s="260">
        <v>211017.81</v>
      </c>
      <c r="O321" s="260">
        <v>214789.01</v>
      </c>
      <c r="P321" s="260">
        <v>213210.23</v>
      </c>
      <c r="Q321" s="260">
        <v>192646.97</v>
      </c>
      <c r="R321" s="260">
        <v>217690.04</v>
      </c>
      <c r="S321" s="260">
        <v>221094.44</v>
      </c>
      <c r="T321" s="260">
        <v>217415.99</v>
      </c>
      <c r="U321" s="260">
        <v>177413.99</v>
      </c>
      <c r="V321" s="260">
        <v>61567.53</v>
      </c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6"/>
    </row>
    <row r="322" spans="1:33" s="83" customFormat="1" ht="14.1" customHeight="1" x14ac:dyDescent="0.2">
      <c r="A322" s="81"/>
      <c r="B322" s="397" t="s">
        <v>675</v>
      </c>
      <c r="C322" s="244" t="s">
        <v>1328</v>
      </c>
      <c r="D322" s="477"/>
      <c r="E322" s="296"/>
      <c r="F322" s="229">
        <v>836028.88</v>
      </c>
      <c r="G322" s="82"/>
      <c r="H322" s="227"/>
      <c r="I322" s="228"/>
      <c r="J322" s="228"/>
      <c r="K322" s="228"/>
      <c r="L322" s="228"/>
      <c r="M322" s="228"/>
      <c r="N322" s="262">
        <v>93217.22</v>
      </c>
      <c r="O322" s="262">
        <v>103667.58</v>
      </c>
      <c r="P322" s="262">
        <v>103667.58</v>
      </c>
      <c r="Q322" s="262">
        <v>93635.23</v>
      </c>
      <c r="R322" s="262">
        <v>103667.58</v>
      </c>
      <c r="S322" s="262">
        <v>100323.47</v>
      </c>
      <c r="T322" s="262">
        <v>103667.58</v>
      </c>
      <c r="U322" s="262">
        <v>100323.47</v>
      </c>
      <c r="V322" s="262">
        <v>33859.17</v>
      </c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9"/>
    </row>
    <row r="323" spans="1:33" s="83" customFormat="1" ht="14.1" customHeight="1" x14ac:dyDescent="0.2">
      <c r="A323" s="81"/>
      <c r="B323" s="397" t="s">
        <v>676</v>
      </c>
      <c r="C323" s="244" t="s">
        <v>1329</v>
      </c>
      <c r="D323" s="477"/>
      <c r="E323" s="296"/>
      <c r="F323" s="229">
        <v>126780.9</v>
      </c>
      <c r="G323" s="82"/>
      <c r="H323" s="227"/>
      <c r="I323" s="228"/>
      <c r="J323" s="228"/>
      <c r="K323" s="228"/>
      <c r="L323" s="228"/>
      <c r="M323" s="228"/>
      <c r="N323" s="262">
        <v>117800.59</v>
      </c>
      <c r="O323" s="262">
        <v>8980.31</v>
      </c>
      <c r="P323" s="228"/>
      <c r="Q323" s="228"/>
      <c r="R323" s="228"/>
      <c r="S323" s="228"/>
      <c r="T323" s="228"/>
      <c r="U323" s="228"/>
      <c r="V323" s="228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9"/>
    </row>
    <row r="324" spans="1:33" s="83" customFormat="1" ht="14.1" customHeight="1" x14ac:dyDescent="0.2">
      <c r="A324" s="81"/>
      <c r="B324" s="397" t="s">
        <v>677</v>
      </c>
      <c r="C324" s="244" t="s">
        <v>1330</v>
      </c>
      <c r="D324" s="477"/>
      <c r="E324" s="296"/>
      <c r="F324" s="229">
        <v>141494.19</v>
      </c>
      <c r="G324" s="82"/>
      <c r="H324" s="227"/>
      <c r="I324" s="228"/>
      <c r="J324" s="228"/>
      <c r="K324" s="228"/>
      <c r="L324" s="228"/>
      <c r="M324" s="228"/>
      <c r="N324" s="228"/>
      <c r="O324" s="262">
        <v>102141.12</v>
      </c>
      <c r="P324" s="262">
        <v>39353.07</v>
      </c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9"/>
    </row>
    <row r="325" spans="1:33" s="83" customFormat="1" ht="14.1" customHeight="1" x14ac:dyDescent="0.2">
      <c r="A325" s="81"/>
      <c r="B325" s="397" t="s">
        <v>678</v>
      </c>
      <c r="C325" s="244" t="s">
        <v>1331</v>
      </c>
      <c r="D325" s="477"/>
      <c r="E325" s="296"/>
      <c r="F325" s="229">
        <v>105946.53</v>
      </c>
      <c r="G325" s="82"/>
      <c r="H325" s="227"/>
      <c r="I325" s="228"/>
      <c r="J325" s="228"/>
      <c r="K325" s="228"/>
      <c r="L325" s="228"/>
      <c r="M325" s="228"/>
      <c r="N325" s="228"/>
      <c r="O325" s="228"/>
      <c r="P325" s="262">
        <v>70189.58</v>
      </c>
      <c r="Q325" s="262">
        <v>35756.949999999997</v>
      </c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9"/>
    </row>
    <row r="326" spans="1:33" s="83" customFormat="1" ht="14.1" customHeight="1" x14ac:dyDescent="0.2">
      <c r="A326" s="81"/>
      <c r="B326" s="397" t="s">
        <v>679</v>
      </c>
      <c r="C326" s="244" t="s">
        <v>1332</v>
      </c>
      <c r="D326" s="477"/>
      <c r="E326" s="296"/>
      <c r="F326" s="229">
        <v>141549.17000000001</v>
      </c>
      <c r="G326" s="82"/>
      <c r="H326" s="227"/>
      <c r="I326" s="228"/>
      <c r="J326" s="228"/>
      <c r="K326" s="228"/>
      <c r="L326" s="228"/>
      <c r="M326" s="228"/>
      <c r="N326" s="228"/>
      <c r="O326" s="228"/>
      <c r="P326" s="228"/>
      <c r="Q326" s="262">
        <v>63254.79</v>
      </c>
      <c r="R326" s="262">
        <v>78294.38</v>
      </c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9"/>
    </row>
    <row r="327" spans="1:33" s="83" customFormat="1" ht="14.1" customHeight="1" x14ac:dyDescent="0.2">
      <c r="A327" s="81"/>
      <c r="B327" s="397" t="s">
        <v>680</v>
      </c>
      <c r="C327" s="244" t="s">
        <v>1333</v>
      </c>
      <c r="D327" s="477"/>
      <c r="E327" s="296"/>
      <c r="F327" s="229">
        <v>261670.43</v>
      </c>
      <c r="G327" s="82"/>
      <c r="H327" s="227"/>
      <c r="I327" s="228"/>
      <c r="J327" s="228"/>
      <c r="K327" s="228"/>
      <c r="L327" s="228"/>
      <c r="M327" s="228"/>
      <c r="N327" s="228"/>
      <c r="O327" s="228"/>
      <c r="P327" s="228"/>
      <c r="Q327" s="228"/>
      <c r="R327" s="262">
        <v>35728.080000000002</v>
      </c>
      <c r="S327" s="262">
        <v>120770.97</v>
      </c>
      <c r="T327" s="262">
        <v>105171.38</v>
      </c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9"/>
    </row>
    <row r="328" spans="1:33" s="83" customFormat="1" ht="14.1" customHeight="1" x14ac:dyDescent="0.2">
      <c r="A328" s="81"/>
      <c r="B328" s="397" t="s">
        <v>681</v>
      </c>
      <c r="C328" s="244" t="s">
        <v>1334</v>
      </c>
      <c r="D328" s="477"/>
      <c r="E328" s="296"/>
      <c r="F328" s="229">
        <v>17593.91</v>
      </c>
      <c r="G328" s="82"/>
      <c r="H328" s="227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62">
        <v>8577.0300000000007</v>
      </c>
      <c r="U328" s="262">
        <v>9016.8799999999992</v>
      </c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9"/>
    </row>
    <row r="329" spans="1:33" s="83" customFormat="1" ht="14.1" customHeight="1" x14ac:dyDescent="0.2">
      <c r="A329" s="81"/>
      <c r="B329" s="397" t="s">
        <v>682</v>
      </c>
      <c r="C329" s="244" t="s">
        <v>1335</v>
      </c>
      <c r="D329" s="477"/>
      <c r="E329" s="296"/>
      <c r="F329" s="229">
        <v>95782</v>
      </c>
      <c r="G329" s="82"/>
      <c r="H329" s="227"/>
      <c r="I329" s="228"/>
      <c r="J329" s="228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62">
        <v>68073.64</v>
      </c>
      <c r="V329" s="262">
        <v>27708.36</v>
      </c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9"/>
    </row>
    <row r="330" spans="1:33" s="83" customFormat="1" ht="14.1" customHeight="1" x14ac:dyDescent="0.2">
      <c r="A330" s="81"/>
      <c r="B330" s="395" t="s">
        <v>302</v>
      </c>
      <c r="C330" s="242" t="s">
        <v>1336</v>
      </c>
      <c r="D330" s="475"/>
      <c r="E330" s="294"/>
      <c r="F330" s="223">
        <v>2737467.77</v>
      </c>
      <c r="G330" s="82"/>
      <c r="H330" s="221"/>
      <c r="I330" s="222"/>
      <c r="J330" s="222"/>
      <c r="K330" s="257">
        <v>135140.03</v>
      </c>
      <c r="L330" s="257">
        <v>240248.95</v>
      </c>
      <c r="M330" s="257">
        <v>187281.65</v>
      </c>
      <c r="N330" s="257">
        <v>453752.32000000001</v>
      </c>
      <c r="O330" s="257">
        <v>461426.25</v>
      </c>
      <c r="P330" s="257">
        <v>443398.49</v>
      </c>
      <c r="Q330" s="257">
        <v>358758.53</v>
      </c>
      <c r="R330" s="257">
        <v>138225.22</v>
      </c>
      <c r="S330" s="257">
        <v>180828.04</v>
      </c>
      <c r="T330" s="257">
        <v>138408.32000000001</v>
      </c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3"/>
    </row>
    <row r="331" spans="1:33" s="83" customFormat="1" ht="14.1" customHeight="1" x14ac:dyDescent="0.2">
      <c r="A331" s="81"/>
      <c r="B331" s="396" t="s">
        <v>303</v>
      </c>
      <c r="C331" s="243" t="s">
        <v>1337</v>
      </c>
      <c r="D331" s="476"/>
      <c r="E331" s="295"/>
      <c r="F331" s="226">
        <v>644318</v>
      </c>
      <c r="G331" s="82"/>
      <c r="H331" s="224"/>
      <c r="I331" s="225"/>
      <c r="J331" s="225"/>
      <c r="K331" s="260">
        <v>71206.47</v>
      </c>
      <c r="L331" s="260">
        <v>126589.29</v>
      </c>
      <c r="M331" s="260">
        <v>108919.15</v>
      </c>
      <c r="N331" s="260">
        <v>117858.28</v>
      </c>
      <c r="O331" s="260">
        <v>130687.56</v>
      </c>
      <c r="P331" s="260">
        <v>89057.25</v>
      </c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6"/>
    </row>
    <row r="332" spans="1:33" s="83" customFormat="1" ht="14.1" customHeight="1" x14ac:dyDescent="0.2">
      <c r="A332" s="81"/>
      <c r="B332" s="397" t="s">
        <v>683</v>
      </c>
      <c r="C332" s="244" t="s">
        <v>1338</v>
      </c>
      <c r="D332" s="477"/>
      <c r="E332" s="296"/>
      <c r="F332" s="229">
        <v>295375</v>
      </c>
      <c r="G332" s="82"/>
      <c r="H332" s="227"/>
      <c r="I332" s="228"/>
      <c r="J332" s="228"/>
      <c r="K332" s="262">
        <v>71206.47</v>
      </c>
      <c r="L332" s="262">
        <v>126589.29</v>
      </c>
      <c r="M332" s="262">
        <v>97579.24</v>
      </c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9"/>
    </row>
    <row r="333" spans="1:33" s="83" customFormat="1" ht="14.1" customHeight="1" x14ac:dyDescent="0.2">
      <c r="A333" s="81"/>
      <c r="B333" s="397" t="s">
        <v>684</v>
      </c>
      <c r="C333" s="244" t="s">
        <v>1339</v>
      </c>
      <c r="D333" s="477"/>
      <c r="E333" s="296"/>
      <c r="F333" s="229">
        <v>1262.08</v>
      </c>
      <c r="G333" s="82"/>
      <c r="H333" s="227"/>
      <c r="I333" s="228"/>
      <c r="J333" s="228"/>
      <c r="K333" s="228"/>
      <c r="L333" s="228"/>
      <c r="M333" s="262">
        <v>1262.08</v>
      </c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9"/>
    </row>
    <row r="334" spans="1:33" s="83" customFormat="1" ht="14.1" customHeight="1" x14ac:dyDescent="0.2">
      <c r="A334" s="81"/>
      <c r="B334" s="397" t="s">
        <v>685</v>
      </c>
      <c r="C334" s="244" t="s">
        <v>1340</v>
      </c>
      <c r="D334" s="477"/>
      <c r="E334" s="296"/>
      <c r="F334" s="229">
        <v>52579.97</v>
      </c>
      <c r="G334" s="82"/>
      <c r="H334" s="227"/>
      <c r="I334" s="228"/>
      <c r="J334" s="228"/>
      <c r="K334" s="228"/>
      <c r="L334" s="228"/>
      <c r="M334" s="262">
        <v>10077.83</v>
      </c>
      <c r="N334" s="262">
        <v>42502.14</v>
      </c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9"/>
    </row>
    <row r="335" spans="1:33" s="83" customFormat="1" ht="14.1" customHeight="1" x14ac:dyDescent="0.2">
      <c r="A335" s="81"/>
      <c r="B335" s="397" t="s">
        <v>686</v>
      </c>
      <c r="C335" s="244" t="s">
        <v>1341</v>
      </c>
      <c r="D335" s="477"/>
      <c r="E335" s="296"/>
      <c r="F335" s="229">
        <v>295100.95</v>
      </c>
      <c r="G335" s="82"/>
      <c r="H335" s="227"/>
      <c r="I335" s="228"/>
      <c r="J335" s="228"/>
      <c r="K335" s="228"/>
      <c r="L335" s="228"/>
      <c r="M335" s="228"/>
      <c r="N335" s="262">
        <v>75356.14</v>
      </c>
      <c r="O335" s="262">
        <v>130687.56</v>
      </c>
      <c r="P335" s="262">
        <v>89057.25</v>
      </c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9"/>
    </row>
    <row r="336" spans="1:33" s="83" customFormat="1" ht="14.1" customHeight="1" x14ac:dyDescent="0.2">
      <c r="A336" s="81"/>
      <c r="B336" s="396" t="s">
        <v>304</v>
      </c>
      <c r="C336" s="243" t="s">
        <v>1342</v>
      </c>
      <c r="D336" s="476"/>
      <c r="E336" s="295"/>
      <c r="F336" s="226">
        <v>2093149.77</v>
      </c>
      <c r="G336" s="82"/>
      <c r="H336" s="224"/>
      <c r="I336" s="225"/>
      <c r="J336" s="225"/>
      <c r="K336" s="260">
        <v>63933.56</v>
      </c>
      <c r="L336" s="260">
        <v>113659.66</v>
      </c>
      <c r="M336" s="260">
        <v>78362.5</v>
      </c>
      <c r="N336" s="260">
        <v>335894.04</v>
      </c>
      <c r="O336" s="260">
        <v>330738.69</v>
      </c>
      <c r="P336" s="260">
        <v>354341.24</v>
      </c>
      <c r="Q336" s="260">
        <v>358758.53</v>
      </c>
      <c r="R336" s="260">
        <v>138225.22</v>
      </c>
      <c r="S336" s="260">
        <v>180828.04</v>
      </c>
      <c r="T336" s="260">
        <v>138408.32000000001</v>
      </c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6"/>
    </row>
    <row r="337" spans="1:33" s="83" customFormat="1" ht="14.1" customHeight="1" x14ac:dyDescent="0.2">
      <c r="A337" s="81"/>
      <c r="B337" s="398" t="s">
        <v>687</v>
      </c>
      <c r="C337" s="245" t="s">
        <v>1343</v>
      </c>
      <c r="D337" s="478"/>
      <c r="E337" s="297"/>
      <c r="F337" s="232">
        <v>1050028.6200000001</v>
      </c>
      <c r="G337" s="82"/>
      <c r="H337" s="230"/>
      <c r="I337" s="231"/>
      <c r="J337" s="231"/>
      <c r="K337" s="231"/>
      <c r="L337" s="231"/>
      <c r="M337" s="265">
        <v>21626.04</v>
      </c>
      <c r="N337" s="265">
        <v>258989.11</v>
      </c>
      <c r="O337" s="265">
        <v>267622.08</v>
      </c>
      <c r="P337" s="265">
        <v>267622.08</v>
      </c>
      <c r="Q337" s="265">
        <v>234169.32</v>
      </c>
      <c r="R337" s="231"/>
      <c r="S337" s="231"/>
      <c r="T337" s="231"/>
      <c r="U337" s="231"/>
      <c r="V337" s="231"/>
      <c r="W337" s="231"/>
      <c r="X337" s="231"/>
      <c r="Y337" s="231"/>
      <c r="Z337" s="231"/>
      <c r="AA337" s="231"/>
      <c r="AB337" s="231"/>
      <c r="AC337" s="231"/>
      <c r="AD337" s="231"/>
      <c r="AE337" s="231"/>
      <c r="AF337" s="231"/>
      <c r="AG337" s="232"/>
    </row>
    <row r="338" spans="1:33" s="83" customFormat="1" ht="14.1" customHeight="1" x14ac:dyDescent="0.2">
      <c r="A338" s="81"/>
      <c r="B338" s="397" t="s">
        <v>688</v>
      </c>
      <c r="C338" s="244" t="s">
        <v>1344</v>
      </c>
      <c r="D338" s="477"/>
      <c r="E338" s="296"/>
      <c r="F338" s="229">
        <v>14072.19</v>
      </c>
      <c r="G338" s="82"/>
      <c r="H338" s="227"/>
      <c r="I338" s="228"/>
      <c r="J338" s="228"/>
      <c r="K338" s="228"/>
      <c r="L338" s="228"/>
      <c r="M338" s="262">
        <v>14072.19</v>
      </c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9"/>
    </row>
    <row r="339" spans="1:33" s="83" customFormat="1" ht="14.1" customHeight="1" x14ac:dyDescent="0.2">
      <c r="A339" s="81"/>
      <c r="B339" s="397" t="s">
        <v>689</v>
      </c>
      <c r="C339" s="244" t="s">
        <v>1345</v>
      </c>
      <c r="D339" s="477"/>
      <c r="E339" s="296"/>
      <c r="F339" s="229">
        <v>1035956.43</v>
      </c>
      <c r="G339" s="82"/>
      <c r="H339" s="227"/>
      <c r="I339" s="228"/>
      <c r="J339" s="228"/>
      <c r="K339" s="228"/>
      <c r="L339" s="228"/>
      <c r="M339" s="262">
        <v>7553.85</v>
      </c>
      <c r="N339" s="262">
        <v>258989.11</v>
      </c>
      <c r="O339" s="262">
        <v>267622.08</v>
      </c>
      <c r="P339" s="262">
        <v>267622.08</v>
      </c>
      <c r="Q339" s="262">
        <v>234169.32</v>
      </c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9"/>
    </row>
    <row r="340" spans="1:33" s="83" customFormat="1" ht="14.1" customHeight="1" x14ac:dyDescent="0.2">
      <c r="A340" s="81"/>
      <c r="B340" s="398" t="s">
        <v>690</v>
      </c>
      <c r="C340" s="245" t="s">
        <v>1346</v>
      </c>
      <c r="D340" s="478"/>
      <c r="E340" s="297"/>
      <c r="F340" s="232">
        <v>678216.06</v>
      </c>
      <c r="G340" s="82"/>
      <c r="H340" s="230"/>
      <c r="I340" s="231"/>
      <c r="J340" s="231"/>
      <c r="K340" s="265">
        <v>63933.56</v>
      </c>
      <c r="L340" s="265">
        <v>113659.66</v>
      </c>
      <c r="M340" s="265">
        <v>56736.46</v>
      </c>
      <c r="N340" s="265">
        <v>76904.929999999993</v>
      </c>
      <c r="O340" s="265">
        <v>63116.61</v>
      </c>
      <c r="P340" s="265">
        <v>63116.61</v>
      </c>
      <c r="Q340" s="265">
        <v>57008.55</v>
      </c>
      <c r="R340" s="265">
        <v>63116.61</v>
      </c>
      <c r="S340" s="265">
        <v>61080.59</v>
      </c>
      <c r="T340" s="265">
        <v>59542.5</v>
      </c>
      <c r="U340" s="231"/>
      <c r="V340" s="231"/>
      <c r="W340" s="231"/>
      <c r="X340" s="231"/>
      <c r="Y340" s="231"/>
      <c r="Z340" s="231"/>
      <c r="AA340" s="231"/>
      <c r="AB340" s="231"/>
      <c r="AC340" s="231"/>
      <c r="AD340" s="231"/>
      <c r="AE340" s="231"/>
      <c r="AF340" s="231"/>
      <c r="AG340" s="232"/>
    </row>
    <row r="341" spans="1:33" s="83" customFormat="1" ht="14.1" customHeight="1" x14ac:dyDescent="0.2">
      <c r="A341" s="81"/>
      <c r="B341" s="397" t="s">
        <v>691</v>
      </c>
      <c r="C341" s="244" t="s">
        <v>1347</v>
      </c>
      <c r="D341" s="477"/>
      <c r="E341" s="296"/>
      <c r="F341" s="229">
        <v>227319.32</v>
      </c>
      <c r="G341" s="82"/>
      <c r="H341" s="227"/>
      <c r="I341" s="228"/>
      <c r="J341" s="228"/>
      <c r="K341" s="262">
        <v>63933.56</v>
      </c>
      <c r="L341" s="262">
        <v>113659.66</v>
      </c>
      <c r="M341" s="262">
        <v>49726.1</v>
      </c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29"/>
    </row>
    <row r="342" spans="1:33" s="83" customFormat="1" ht="14.1" customHeight="1" x14ac:dyDescent="0.2">
      <c r="A342" s="81"/>
      <c r="B342" s="397" t="s">
        <v>692</v>
      </c>
      <c r="C342" s="244" t="s">
        <v>1348</v>
      </c>
      <c r="D342" s="477"/>
      <c r="E342" s="296"/>
      <c r="F342" s="229">
        <v>0</v>
      </c>
      <c r="G342" s="82"/>
      <c r="H342" s="227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9"/>
    </row>
    <row r="343" spans="1:33" s="83" customFormat="1" ht="14.1" customHeight="1" x14ac:dyDescent="0.2">
      <c r="A343" s="81"/>
      <c r="B343" s="397" t="s">
        <v>693</v>
      </c>
      <c r="C343" s="244" t="s">
        <v>1349</v>
      </c>
      <c r="D343" s="477"/>
      <c r="E343" s="296"/>
      <c r="F343" s="229">
        <v>2824.72</v>
      </c>
      <c r="G343" s="82"/>
      <c r="H343" s="227"/>
      <c r="I343" s="228"/>
      <c r="J343" s="228"/>
      <c r="K343" s="228"/>
      <c r="L343" s="228"/>
      <c r="M343" s="262">
        <v>2824.72</v>
      </c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9"/>
    </row>
    <row r="344" spans="1:33" s="83" customFormat="1" ht="14.1" customHeight="1" x14ac:dyDescent="0.2">
      <c r="A344" s="81"/>
      <c r="B344" s="397" t="s">
        <v>694</v>
      </c>
      <c r="C344" s="244" t="s">
        <v>1350</v>
      </c>
      <c r="D344" s="477"/>
      <c r="E344" s="296"/>
      <c r="F344" s="229">
        <v>6378.12</v>
      </c>
      <c r="G344" s="82"/>
      <c r="H344" s="227"/>
      <c r="I344" s="228"/>
      <c r="J344" s="228"/>
      <c r="K344" s="228"/>
      <c r="L344" s="228"/>
      <c r="M344" s="262">
        <v>4185.6400000000003</v>
      </c>
      <c r="N344" s="262">
        <v>2192.48</v>
      </c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9"/>
    </row>
    <row r="345" spans="1:33" s="83" customFormat="1" ht="14.1" customHeight="1" x14ac:dyDescent="0.2">
      <c r="A345" s="81"/>
      <c r="B345" s="397" t="s">
        <v>695</v>
      </c>
      <c r="C345" s="244" t="s">
        <v>1351</v>
      </c>
      <c r="D345" s="477"/>
      <c r="E345" s="296"/>
      <c r="F345" s="229">
        <v>63453.93</v>
      </c>
      <c r="G345" s="82"/>
      <c r="H345" s="227"/>
      <c r="I345" s="228"/>
      <c r="J345" s="228"/>
      <c r="K345" s="228"/>
      <c r="L345" s="228"/>
      <c r="M345" s="228"/>
      <c r="N345" s="262">
        <v>63453.93</v>
      </c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9"/>
    </row>
    <row r="346" spans="1:33" s="83" customFormat="1" ht="14.1" customHeight="1" x14ac:dyDescent="0.2">
      <c r="A346" s="81"/>
      <c r="B346" s="397" t="s">
        <v>696</v>
      </c>
      <c r="C346" s="244" t="s">
        <v>1352</v>
      </c>
      <c r="D346" s="477"/>
      <c r="E346" s="296"/>
      <c r="F346" s="229">
        <v>7440.98</v>
      </c>
      <c r="G346" s="82"/>
      <c r="H346" s="227"/>
      <c r="I346" s="228"/>
      <c r="J346" s="228"/>
      <c r="K346" s="228"/>
      <c r="L346" s="228"/>
      <c r="M346" s="228"/>
      <c r="N346" s="262">
        <v>7440.98</v>
      </c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9"/>
    </row>
    <row r="347" spans="1:33" s="83" customFormat="1" ht="14.1" customHeight="1" x14ac:dyDescent="0.2">
      <c r="A347" s="81"/>
      <c r="B347" s="397" t="s">
        <v>697</v>
      </c>
      <c r="C347" s="244" t="s">
        <v>1353</v>
      </c>
      <c r="D347" s="477"/>
      <c r="E347" s="296"/>
      <c r="F347" s="229">
        <v>346123.32</v>
      </c>
      <c r="G347" s="82"/>
      <c r="H347" s="227"/>
      <c r="I347" s="228"/>
      <c r="J347" s="228"/>
      <c r="K347" s="228"/>
      <c r="L347" s="228"/>
      <c r="M347" s="228"/>
      <c r="N347" s="262">
        <v>3817.54</v>
      </c>
      <c r="O347" s="262">
        <v>63116.61</v>
      </c>
      <c r="P347" s="262">
        <v>63116.61</v>
      </c>
      <c r="Q347" s="262">
        <v>57008.55</v>
      </c>
      <c r="R347" s="262">
        <v>63116.61</v>
      </c>
      <c r="S347" s="262">
        <v>61080.59</v>
      </c>
      <c r="T347" s="262">
        <v>34866.83</v>
      </c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9"/>
    </row>
    <row r="348" spans="1:33" s="83" customFormat="1" ht="14.1" customHeight="1" x14ac:dyDescent="0.2">
      <c r="A348" s="81"/>
      <c r="B348" s="397" t="s">
        <v>698</v>
      </c>
      <c r="C348" s="244" t="s">
        <v>1354</v>
      </c>
      <c r="D348" s="477"/>
      <c r="E348" s="296"/>
      <c r="F348" s="229">
        <v>3161.72</v>
      </c>
      <c r="G348" s="82"/>
      <c r="H348" s="227"/>
      <c r="I348" s="228"/>
      <c r="J348" s="228"/>
      <c r="K348" s="228"/>
      <c r="L348" s="228"/>
      <c r="M348" s="228"/>
      <c r="N348" s="228"/>
      <c r="O348" s="228"/>
      <c r="P348" s="228"/>
      <c r="Q348" s="228"/>
      <c r="R348" s="228"/>
      <c r="S348" s="228"/>
      <c r="T348" s="262">
        <v>3161.72</v>
      </c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9"/>
    </row>
    <row r="349" spans="1:33" s="83" customFormat="1" ht="14.1" customHeight="1" x14ac:dyDescent="0.2">
      <c r="A349" s="81"/>
      <c r="B349" s="397" t="s">
        <v>699</v>
      </c>
      <c r="C349" s="244" t="s">
        <v>1355</v>
      </c>
      <c r="D349" s="477"/>
      <c r="E349" s="296"/>
      <c r="F349" s="229">
        <v>13682.73</v>
      </c>
      <c r="G349" s="82"/>
      <c r="H349" s="227"/>
      <c r="I349" s="228"/>
      <c r="J349" s="228"/>
      <c r="K349" s="228"/>
      <c r="L349" s="228"/>
      <c r="M349" s="228"/>
      <c r="N349" s="228"/>
      <c r="O349" s="228"/>
      <c r="P349" s="228"/>
      <c r="Q349" s="228"/>
      <c r="R349" s="228"/>
      <c r="S349" s="228"/>
      <c r="T349" s="262">
        <v>13682.73</v>
      </c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9"/>
    </row>
    <row r="350" spans="1:33" s="83" customFormat="1" ht="14.1" customHeight="1" x14ac:dyDescent="0.2">
      <c r="A350" s="81"/>
      <c r="B350" s="397" t="s">
        <v>700</v>
      </c>
      <c r="C350" s="244" t="s">
        <v>1356</v>
      </c>
      <c r="D350" s="477"/>
      <c r="E350" s="296"/>
      <c r="F350" s="229">
        <v>7831.22</v>
      </c>
      <c r="G350" s="82"/>
      <c r="H350" s="227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62">
        <v>7831.22</v>
      </c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9"/>
    </row>
    <row r="351" spans="1:33" s="83" customFormat="1" ht="14.1" customHeight="1" x14ac:dyDescent="0.2">
      <c r="A351" s="81"/>
      <c r="B351" s="398" t="s">
        <v>701</v>
      </c>
      <c r="C351" s="245" t="s">
        <v>67</v>
      </c>
      <c r="D351" s="478"/>
      <c r="E351" s="297"/>
      <c r="F351" s="232">
        <v>182645.65</v>
      </c>
      <c r="G351" s="82"/>
      <c r="H351" s="230"/>
      <c r="I351" s="231"/>
      <c r="J351" s="231"/>
      <c r="K351" s="231"/>
      <c r="L351" s="231"/>
      <c r="M351" s="231"/>
      <c r="N351" s="231"/>
      <c r="O351" s="231"/>
      <c r="P351" s="265">
        <v>23602.55</v>
      </c>
      <c r="Q351" s="265">
        <v>66923.69</v>
      </c>
      <c r="R351" s="265">
        <v>37350.480000000003</v>
      </c>
      <c r="S351" s="265">
        <v>32954.959999999999</v>
      </c>
      <c r="T351" s="265">
        <v>21813.97</v>
      </c>
      <c r="U351" s="231"/>
      <c r="V351" s="231"/>
      <c r="W351" s="231"/>
      <c r="X351" s="231"/>
      <c r="Y351" s="231"/>
      <c r="Z351" s="231"/>
      <c r="AA351" s="231"/>
      <c r="AB351" s="231"/>
      <c r="AC351" s="231"/>
      <c r="AD351" s="231"/>
      <c r="AE351" s="231"/>
      <c r="AF351" s="231"/>
      <c r="AG351" s="232"/>
    </row>
    <row r="352" spans="1:33" s="83" customFormat="1" ht="14.1" customHeight="1" x14ac:dyDescent="0.2">
      <c r="A352" s="81"/>
      <c r="B352" s="397" t="s">
        <v>702</v>
      </c>
      <c r="C352" s="244" t="s">
        <v>1357</v>
      </c>
      <c r="D352" s="477"/>
      <c r="E352" s="296"/>
      <c r="F352" s="229">
        <v>119506.59</v>
      </c>
      <c r="G352" s="82"/>
      <c r="H352" s="227"/>
      <c r="I352" s="228"/>
      <c r="J352" s="228"/>
      <c r="K352" s="228"/>
      <c r="L352" s="228"/>
      <c r="M352" s="228"/>
      <c r="N352" s="228"/>
      <c r="O352" s="228"/>
      <c r="P352" s="262">
        <v>23602.55</v>
      </c>
      <c r="Q352" s="262">
        <v>66923.69</v>
      </c>
      <c r="R352" s="262">
        <v>28980.35</v>
      </c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9"/>
    </row>
    <row r="353" spans="1:33" s="83" customFormat="1" ht="14.1" customHeight="1" x14ac:dyDescent="0.2">
      <c r="A353" s="81"/>
      <c r="B353" s="397" t="s">
        <v>703</v>
      </c>
      <c r="C353" s="244" t="s">
        <v>1358</v>
      </c>
      <c r="D353" s="477"/>
      <c r="E353" s="296"/>
      <c r="F353" s="229">
        <v>8869.01</v>
      </c>
      <c r="G353" s="82"/>
      <c r="H353" s="227"/>
      <c r="I353" s="228"/>
      <c r="J353" s="228"/>
      <c r="K353" s="228"/>
      <c r="L353" s="228"/>
      <c r="M353" s="228"/>
      <c r="N353" s="228"/>
      <c r="O353" s="228"/>
      <c r="P353" s="228"/>
      <c r="Q353" s="228"/>
      <c r="R353" s="262">
        <v>8370.1299999999992</v>
      </c>
      <c r="S353" s="228">
        <v>498.88</v>
      </c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9"/>
    </row>
    <row r="354" spans="1:33" s="83" customFormat="1" ht="14.1" customHeight="1" x14ac:dyDescent="0.2">
      <c r="A354" s="81"/>
      <c r="B354" s="397" t="s">
        <v>704</v>
      </c>
      <c r="C354" s="244" t="s">
        <v>1359</v>
      </c>
      <c r="D354" s="477"/>
      <c r="E354" s="296"/>
      <c r="F354" s="229">
        <v>14719.76</v>
      </c>
      <c r="G354" s="82"/>
      <c r="H354" s="227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62">
        <v>14719.76</v>
      </c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29"/>
    </row>
    <row r="355" spans="1:33" s="83" customFormat="1" ht="14.1" customHeight="1" x14ac:dyDescent="0.2">
      <c r="A355" s="81"/>
      <c r="B355" s="397" t="s">
        <v>705</v>
      </c>
      <c r="C355" s="244" t="s">
        <v>1360</v>
      </c>
      <c r="D355" s="477"/>
      <c r="E355" s="296"/>
      <c r="F355" s="229">
        <v>8856.77</v>
      </c>
      <c r="G355" s="82"/>
      <c r="H355" s="227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62">
        <v>8856.77</v>
      </c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9"/>
    </row>
    <row r="356" spans="1:33" s="83" customFormat="1" ht="14.1" customHeight="1" x14ac:dyDescent="0.2">
      <c r="A356" s="81"/>
      <c r="B356" s="397" t="s">
        <v>706</v>
      </c>
      <c r="C356" s="244" t="s">
        <v>1361</v>
      </c>
      <c r="D356" s="477"/>
      <c r="E356" s="296"/>
      <c r="F356" s="229">
        <v>20010.259999999998</v>
      </c>
      <c r="G356" s="82"/>
      <c r="H356" s="227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62">
        <v>8879.5499999999993</v>
      </c>
      <c r="T356" s="262">
        <v>11130.71</v>
      </c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9"/>
    </row>
    <row r="357" spans="1:33" s="83" customFormat="1" ht="14.1" customHeight="1" x14ac:dyDescent="0.2">
      <c r="A357" s="81"/>
      <c r="B357" s="397" t="s">
        <v>707</v>
      </c>
      <c r="C357" s="244" t="s">
        <v>1362</v>
      </c>
      <c r="D357" s="477"/>
      <c r="E357" s="296"/>
      <c r="F357" s="229">
        <v>3924.67</v>
      </c>
      <c r="G357" s="82"/>
      <c r="H357" s="227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62">
        <v>3924.67</v>
      </c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9"/>
    </row>
    <row r="358" spans="1:33" s="83" customFormat="1" ht="14.1" customHeight="1" x14ac:dyDescent="0.2">
      <c r="A358" s="81"/>
      <c r="B358" s="397" t="s">
        <v>708</v>
      </c>
      <c r="C358" s="244" t="s">
        <v>1363</v>
      </c>
      <c r="D358" s="477"/>
      <c r="E358" s="296"/>
      <c r="F358" s="229">
        <v>1028.3599999999999</v>
      </c>
      <c r="G358" s="82"/>
      <c r="H358" s="227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62">
        <v>1028.3599999999999</v>
      </c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9"/>
    </row>
    <row r="359" spans="1:33" s="83" customFormat="1" ht="14.1" customHeight="1" x14ac:dyDescent="0.2">
      <c r="A359" s="81"/>
      <c r="B359" s="397" t="s">
        <v>709</v>
      </c>
      <c r="C359" s="244" t="s">
        <v>1364</v>
      </c>
      <c r="D359" s="477"/>
      <c r="E359" s="296"/>
      <c r="F359" s="229">
        <v>2555.37</v>
      </c>
      <c r="G359" s="82"/>
      <c r="H359" s="227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62">
        <v>2555.37</v>
      </c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9"/>
    </row>
    <row r="360" spans="1:33" s="83" customFormat="1" ht="14.1" customHeight="1" x14ac:dyDescent="0.2">
      <c r="A360" s="81"/>
      <c r="B360" s="397" t="s">
        <v>710</v>
      </c>
      <c r="C360" s="244" t="s">
        <v>1365</v>
      </c>
      <c r="D360" s="477"/>
      <c r="E360" s="296"/>
      <c r="F360" s="229">
        <v>2266.4499999999998</v>
      </c>
      <c r="G360" s="82"/>
      <c r="H360" s="227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62">
        <v>2266.4499999999998</v>
      </c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9"/>
    </row>
    <row r="361" spans="1:33" s="83" customFormat="1" ht="14.1" customHeight="1" x14ac:dyDescent="0.2">
      <c r="A361" s="81"/>
      <c r="B361" s="397" t="s">
        <v>711</v>
      </c>
      <c r="C361" s="244" t="s">
        <v>1366</v>
      </c>
      <c r="D361" s="477"/>
      <c r="E361" s="296"/>
      <c r="F361" s="229">
        <v>908.41</v>
      </c>
      <c r="G361" s="82"/>
      <c r="H361" s="227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>
        <v>908.41</v>
      </c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9"/>
    </row>
    <row r="362" spans="1:33" s="83" customFormat="1" ht="14.1" customHeight="1" x14ac:dyDescent="0.2">
      <c r="A362" s="81"/>
      <c r="B362" s="398" t="s">
        <v>712</v>
      </c>
      <c r="C362" s="245" t="s">
        <v>1367</v>
      </c>
      <c r="D362" s="478"/>
      <c r="E362" s="297"/>
      <c r="F362" s="232">
        <v>30097.49</v>
      </c>
      <c r="G362" s="82"/>
      <c r="H362" s="230"/>
      <c r="I362" s="231"/>
      <c r="J362" s="231"/>
      <c r="K362" s="231"/>
      <c r="L362" s="231"/>
      <c r="M362" s="231"/>
      <c r="N362" s="231"/>
      <c r="O362" s="231"/>
      <c r="P362" s="231"/>
      <c r="Q362" s="231">
        <v>656.97</v>
      </c>
      <c r="R362" s="265">
        <v>29440.52</v>
      </c>
      <c r="S362" s="231"/>
      <c r="T362" s="231"/>
      <c r="U362" s="231"/>
      <c r="V362" s="231"/>
      <c r="W362" s="231"/>
      <c r="X362" s="231"/>
      <c r="Y362" s="231"/>
      <c r="Z362" s="231"/>
      <c r="AA362" s="231"/>
      <c r="AB362" s="231"/>
      <c r="AC362" s="231"/>
      <c r="AD362" s="231"/>
      <c r="AE362" s="231"/>
      <c r="AF362" s="231"/>
      <c r="AG362" s="232"/>
    </row>
    <row r="363" spans="1:33" s="83" customFormat="1" ht="14.1" customHeight="1" x14ac:dyDescent="0.2">
      <c r="A363" s="81"/>
      <c r="B363" s="397" t="s">
        <v>713</v>
      </c>
      <c r="C363" s="244" t="s">
        <v>1368</v>
      </c>
      <c r="D363" s="477"/>
      <c r="E363" s="296"/>
      <c r="F363" s="229">
        <v>4504.92</v>
      </c>
      <c r="G363" s="82"/>
      <c r="H363" s="227"/>
      <c r="I363" s="228"/>
      <c r="J363" s="228"/>
      <c r="K363" s="228"/>
      <c r="L363" s="228"/>
      <c r="M363" s="228"/>
      <c r="N363" s="228"/>
      <c r="O363" s="228"/>
      <c r="P363" s="228"/>
      <c r="Q363" s="228">
        <v>656.97</v>
      </c>
      <c r="R363" s="262">
        <v>3847.95</v>
      </c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9"/>
    </row>
    <row r="364" spans="1:33" s="83" customFormat="1" ht="14.1" customHeight="1" x14ac:dyDescent="0.2">
      <c r="A364" s="81"/>
      <c r="B364" s="397" t="s">
        <v>714</v>
      </c>
      <c r="C364" s="244" t="s">
        <v>1369</v>
      </c>
      <c r="D364" s="477"/>
      <c r="E364" s="296"/>
      <c r="F364" s="229">
        <v>18777.400000000001</v>
      </c>
      <c r="G364" s="82"/>
      <c r="H364" s="227"/>
      <c r="I364" s="228"/>
      <c r="J364" s="228"/>
      <c r="K364" s="228"/>
      <c r="L364" s="228"/>
      <c r="M364" s="228"/>
      <c r="N364" s="228"/>
      <c r="O364" s="228"/>
      <c r="P364" s="228"/>
      <c r="Q364" s="228"/>
      <c r="R364" s="262">
        <v>18777.400000000001</v>
      </c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9"/>
    </row>
    <row r="365" spans="1:33" s="83" customFormat="1" ht="14.1" customHeight="1" x14ac:dyDescent="0.2">
      <c r="A365" s="81"/>
      <c r="B365" s="397" t="s">
        <v>715</v>
      </c>
      <c r="C365" s="244" t="s">
        <v>1370</v>
      </c>
      <c r="D365" s="477"/>
      <c r="E365" s="296"/>
      <c r="F365" s="229">
        <v>6815.17</v>
      </c>
      <c r="G365" s="82"/>
      <c r="H365" s="227"/>
      <c r="I365" s="228"/>
      <c r="J365" s="228"/>
      <c r="K365" s="228"/>
      <c r="L365" s="228"/>
      <c r="M365" s="228"/>
      <c r="N365" s="228"/>
      <c r="O365" s="228"/>
      <c r="P365" s="228"/>
      <c r="Q365" s="228"/>
      <c r="R365" s="262">
        <v>6815.17</v>
      </c>
      <c r="S365" s="228"/>
      <c r="T365" s="228"/>
      <c r="U365" s="228"/>
      <c r="V365" s="228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9"/>
    </row>
    <row r="366" spans="1:33" s="83" customFormat="1" ht="14.1" customHeight="1" x14ac:dyDescent="0.2">
      <c r="A366" s="81"/>
      <c r="B366" s="398" t="s">
        <v>716</v>
      </c>
      <c r="C366" s="245" t="s">
        <v>1371</v>
      </c>
      <c r="D366" s="478"/>
      <c r="E366" s="297"/>
      <c r="F366" s="232">
        <v>152161.95000000001</v>
      </c>
      <c r="G366" s="82"/>
      <c r="H366" s="230"/>
      <c r="I366" s="231"/>
      <c r="J366" s="231"/>
      <c r="K366" s="231"/>
      <c r="L366" s="231"/>
      <c r="M366" s="231"/>
      <c r="N366" s="231"/>
      <c r="O366" s="231"/>
      <c r="P366" s="231"/>
      <c r="Q366" s="231"/>
      <c r="R366" s="265">
        <v>8317.61</v>
      </c>
      <c r="S366" s="265">
        <v>86792.49</v>
      </c>
      <c r="T366" s="265">
        <v>57051.85</v>
      </c>
      <c r="U366" s="231"/>
      <c r="V366" s="231"/>
      <c r="W366" s="231"/>
      <c r="X366" s="231"/>
      <c r="Y366" s="231"/>
      <c r="Z366" s="231"/>
      <c r="AA366" s="231"/>
      <c r="AB366" s="231"/>
      <c r="AC366" s="231"/>
      <c r="AD366" s="231"/>
      <c r="AE366" s="231"/>
      <c r="AF366" s="231"/>
      <c r="AG366" s="232"/>
    </row>
    <row r="367" spans="1:33" s="83" customFormat="1" ht="14.1" customHeight="1" x14ac:dyDescent="0.2">
      <c r="A367" s="81"/>
      <c r="B367" s="397" t="s">
        <v>717</v>
      </c>
      <c r="C367" s="244" t="s">
        <v>1372</v>
      </c>
      <c r="D367" s="477"/>
      <c r="E367" s="296"/>
      <c r="F367" s="229">
        <v>130188.73</v>
      </c>
      <c r="G367" s="82"/>
      <c r="H367" s="227"/>
      <c r="I367" s="228"/>
      <c r="J367" s="228"/>
      <c r="K367" s="228"/>
      <c r="L367" s="228"/>
      <c r="M367" s="228"/>
      <c r="N367" s="228"/>
      <c r="O367" s="228"/>
      <c r="P367" s="228"/>
      <c r="Q367" s="228"/>
      <c r="R367" s="262">
        <v>8317.61</v>
      </c>
      <c r="S367" s="262">
        <v>86792.49</v>
      </c>
      <c r="T367" s="262">
        <v>35078.629999999997</v>
      </c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9"/>
    </row>
    <row r="368" spans="1:33" s="83" customFormat="1" ht="14.1" customHeight="1" x14ac:dyDescent="0.2">
      <c r="A368" s="81"/>
      <c r="B368" s="397" t="s">
        <v>718</v>
      </c>
      <c r="C368" s="244" t="s">
        <v>1373</v>
      </c>
      <c r="D368" s="477"/>
      <c r="E368" s="296"/>
      <c r="F368" s="229">
        <v>21973.22</v>
      </c>
      <c r="G368" s="82"/>
      <c r="H368" s="227"/>
      <c r="I368" s="228"/>
      <c r="J368" s="228"/>
      <c r="K368" s="228"/>
      <c r="L368" s="228"/>
      <c r="M368" s="228"/>
      <c r="N368" s="228"/>
      <c r="O368" s="228"/>
      <c r="P368" s="228"/>
      <c r="Q368" s="228"/>
      <c r="R368" s="228"/>
      <c r="S368" s="228"/>
      <c r="T368" s="262">
        <v>21973.22</v>
      </c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9"/>
    </row>
    <row r="369" spans="1:33" s="83" customFormat="1" ht="14.1" customHeight="1" x14ac:dyDescent="0.2">
      <c r="A369" s="81"/>
      <c r="B369" s="395" t="s">
        <v>305</v>
      </c>
      <c r="C369" s="242" t="s">
        <v>1374</v>
      </c>
      <c r="D369" s="475"/>
      <c r="E369" s="294"/>
      <c r="F369" s="223">
        <v>2090388.85</v>
      </c>
      <c r="G369" s="82"/>
      <c r="H369" s="221"/>
      <c r="I369" s="222"/>
      <c r="J369" s="222"/>
      <c r="K369" s="222"/>
      <c r="L369" s="222"/>
      <c r="M369" s="222"/>
      <c r="N369" s="222"/>
      <c r="O369" s="222"/>
      <c r="P369" s="222"/>
      <c r="Q369" s="257">
        <v>2336.4</v>
      </c>
      <c r="R369" s="257">
        <v>99019.02</v>
      </c>
      <c r="S369" s="257">
        <v>226540.52</v>
      </c>
      <c r="T369" s="257">
        <v>272759.67999999999</v>
      </c>
      <c r="U369" s="257">
        <v>262461.27</v>
      </c>
      <c r="V369" s="257">
        <v>246940.03</v>
      </c>
      <c r="W369" s="257">
        <v>236551.25</v>
      </c>
      <c r="X369" s="257">
        <v>177547.81</v>
      </c>
      <c r="Y369" s="257">
        <v>153031.21</v>
      </c>
      <c r="Z369" s="257">
        <v>148094.72</v>
      </c>
      <c r="AA369" s="257">
        <v>153031.21</v>
      </c>
      <c r="AB369" s="257">
        <v>76746.570000000007</v>
      </c>
      <c r="AC369" s="257">
        <v>35329.15</v>
      </c>
      <c r="AD369" s="222"/>
      <c r="AE369" s="222"/>
      <c r="AF369" s="222"/>
      <c r="AG369" s="223"/>
    </row>
    <row r="370" spans="1:33" s="83" customFormat="1" ht="14.1" customHeight="1" x14ac:dyDescent="0.2">
      <c r="A370" s="81"/>
      <c r="B370" s="396" t="s">
        <v>306</v>
      </c>
      <c r="C370" s="243" t="s">
        <v>1375</v>
      </c>
      <c r="D370" s="476"/>
      <c r="E370" s="295"/>
      <c r="F370" s="226">
        <v>1505027.08</v>
      </c>
      <c r="G370" s="82"/>
      <c r="H370" s="224"/>
      <c r="I370" s="225"/>
      <c r="J370" s="225"/>
      <c r="K370" s="225"/>
      <c r="L370" s="225"/>
      <c r="M370" s="225"/>
      <c r="N370" s="225"/>
      <c r="O370" s="225"/>
      <c r="P370" s="225"/>
      <c r="Q370" s="260">
        <v>2336.4</v>
      </c>
      <c r="R370" s="260">
        <v>99019.02</v>
      </c>
      <c r="S370" s="260">
        <v>226540.52</v>
      </c>
      <c r="T370" s="260">
        <v>272759.67999999999</v>
      </c>
      <c r="U370" s="260">
        <v>262461.27</v>
      </c>
      <c r="V370" s="260">
        <v>246940.03</v>
      </c>
      <c r="W370" s="260">
        <v>236551.25</v>
      </c>
      <c r="X370" s="260">
        <v>158418.91</v>
      </c>
      <c r="Y370" s="225"/>
      <c r="Z370" s="225"/>
      <c r="AA370" s="225"/>
      <c r="AB370" s="225"/>
      <c r="AC370" s="225"/>
      <c r="AD370" s="225"/>
      <c r="AE370" s="225"/>
      <c r="AF370" s="225"/>
      <c r="AG370" s="226"/>
    </row>
    <row r="371" spans="1:33" s="83" customFormat="1" ht="14.1" customHeight="1" x14ac:dyDescent="0.2">
      <c r="A371" s="81"/>
      <c r="B371" s="397" t="s">
        <v>719</v>
      </c>
      <c r="C371" s="244" t="s">
        <v>1376</v>
      </c>
      <c r="D371" s="477"/>
      <c r="E371" s="296"/>
      <c r="F371" s="229">
        <v>69424.429999999993</v>
      </c>
      <c r="G371" s="82"/>
      <c r="H371" s="227"/>
      <c r="I371" s="228"/>
      <c r="J371" s="228"/>
      <c r="K371" s="228"/>
      <c r="L371" s="228"/>
      <c r="M371" s="228"/>
      <c r="N371" s="228"/>
      <c r="O371" s="228"/>
      <c r="P371" s="228"/>
      <c r="Q371" s="262">
        <v>2336.4</v>
      </c>
      <c r="R371" s="262">
        <v>67088.03</v>
      </c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29"/>
    </row>
    <row r="372" spans="1:33" s="83" customFormat="1" ht="14.1" customHeight="1" x14ac:dyDescent="0.2">
      <c r="A372" s="81"/>
      <c r="B372" s="397" t="s">
        <v>720</v>
      </c>
      <c r="C372" s="244" t="s">
        <v>1377</v>
      </c>
      <c r="D372" s="477"/>
      <c r="E372" s="296"/>
      <c r="F372" s="229">
        <v>489155.6</v>
      </c>
      <c r="G372" s="82"/>
      <c r="H372" s="227"/>
      <c r="I372" s="228"/>
      <c r="J372" s="228"/>
      <c r="K372" s="228"/>
      <c r="L372" s="228"/>
      <c r="M372" s="228"/>
      <c r="N372" s="228"/>
      <c r="O372" s="228"/>
      <c r="P372" s="228"/>
      <c r="Q372" s="228"/>
      <c r="R372" s="262">
        <v>31930.99</v>
      </c>
      <c r="S372" s="262">
        <v>163051.87</v>
      </c>
      <c r="T372" s="262">
        <v>168486.93</v>
      </c>
      <c r="U372" s="262">
        <v>125685.81</v>
      </c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9"/>
    </row>
    <row r="373" spans="1:33" s="83" customFormat="1" ht="14.1" customHeight="1" x14ac:dyDescent="0.2">
      <c r="A373" s="81"/>
      <c r="B373" s="397" t="s">
        <v>721</v>
      </c>
      <c r="C373" s="244" t="s">
        <v>1378</v>
      </c>
      <c r="D373" s="477"/>
      <c r="E373" s="296"/>
      <c r="F373" s="229">
        <v>339100.07</v>
      </c>
      <c r="G373" s="82"/>
      <c r="H373" s="227"/>
      <c r="I373" s="228"/>
      <c r="J373" s="228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62">
        <v>35866.35</v>
      </c>
      <c r="V373" s="262">
        <v>161724.65</v>
      </c>
      <c r="W373" s="262">
        <v>141509.07</v>
      </c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29"/>
    </row>
    <row r="374" spans="1:33" s="83" customFormat="1" ht="14.1" customHeight="1" x14ac:dyDescent="0.2">
      <c r="A374" s="81"/>
      <c r="B374" s="397" t="s">
        <v>722</v>
      </c>
      <c r="C374" s="244" t="s">
        <v>1379</v>
      </c>
      <c r="D374" s="477"/>
      <c r="E374" s="296"/>
      <c r="F374" s="229">
        <v>40228.46</v>
      </c>
      <c r="G374" s="82"/>
      <c r="H374" s="227"/>
      <c r="I374" s="228"/>
      <c r="J374" s="228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62">
        <v>15588.53</v>
      </c>
      <c r="X374" s="262">
        <v>24639.93</v>
      </c>
      <c r="Y374" s="228"/>
      <c r="Z374" s="228"/>
      <c r="AA374" s="228"/>
      <c r="AB374" s="228"/>
      <c r="AC374" s="228"/>
      <c r="AD374" s="228"/>
      <c r="AE374" s="228"/>
      <c r="AF374" s="228"/>
      <c r="AG374" s="229"/>
    </row>
    <row r="375" spans="1:33" s="83" customFormat="1" ht="14.1" customHeight="1" x14ac:dyDescent="0.2">
      <c r="A375" s="81"/>
      <c r="B375" s="397" t="s">
        <v>723</v>
      </c>
      <c r="C375" s="244" t="s">
        <v>1380</v>
      </c>
      <c r="D375" s="477"/>
      <c r="E375" s="296"/>
      <c r="F375" s="229">
        <v>61346.15</v>
      </c>
      <c r="G375" s="82"/>
      <c r="H375" s="227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62">
        <v>61346.15</v>
      </c>
      <c r="Y375" s="228"/>
      <c r="Z375" s="228"/>
      <c r="AA375" s="228"/>
      <c r="AB375" s="228"/>
      <c r="AC375" s="228"/>
      <c r="AD375" s="228"/>
      <c r="AE375" s="228"/>
      <c r="AF375" s="228"/>
      <c r="AG375" s="229"/>
    </row>
    <row r="376" spans="1:33" s="83" customFormat="1" ht="14.1" customHeight="1" x14ac:dyDescent="0.2">
      <c r="A376" s="81"/>
      <c r="B376" s="397" t="s">
        <v>724</v>
      </c>
      <c r="C376" s="244" t="s">
        <v>1381</v>
      </c>
      <c r="D376" s="477"/>
      <c r="E376" s="296"/>
      <c r="F376" s="229">
        <v>319545.52</v>
      </c>
      <c r="G376" s="82"/>
      <c r="H376" s="227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62">
        <v>63488.65</v>
      </c>
      <c r="T376" s="262">
        <v>104272.75</v>
      </c>
      <c r="U376" s="262">
        <v>100909.11</v>
      </c>
      <c r="V376" s="262">
        <v>50875.01</v>
      </c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9"/>
    </row>
    <row r="377" spans="1:33" s="83" customFormat="1" ht="14.1" customHeight="1" x14ac:dyDescent="0.2">
      <c r="A377" s="81"/>
      <c r="B377" s="397" t="s">
        <v>725</v>
      </c>
      <c r="C377" s="244" t="s">
        <v>1382</v>
      </c>
      <c r="D377" s="477"/>
      <c r="E377" s="296"/>
      <c r="F377" s="229">
        <v>75711.05</v>
      </c>
      <c r="G377" s="82"/>
      <c r="H377" s="227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62">
        <v>34340.370000000003</v>
      </c>
      <c r="W377" s="262">
        <v>41370.68</v>
      </c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9"/>
    </row>
    <row r="378" spans="1:33" s="83" customFormat="1" ht="14.1" customHeight="1" x14ac:dyDescent="0.2">
      <c r="A378" s="81"/>
      <c r="B378" s="397" t="s">
        <v>726</v>
      </c>
      <c r="C378" s="244" t="s">
        <v>1383</v>
      </c>
      <c r="D378" s="477"/>
      <c r="E378" s="296"/>
      <c r="F378" s="229">
        <v>96209.61</v>
      </c>
      <c r="G378" s="82"/>
      <c r="H378" s="227"/>
      <c r="I378" s="228"/>
      <c r="J378" s="228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62">
        <v>38082.97</v>
      </c>
      <c r="X378" s="262">
        <v>58126.64</v>
      </c>
      <c r="Y378" s="228"/>
      <c r="Z378" s="228"/>
      <c r="AA378" s="228"/>
      <c r="AB378" s="228"/>
      <c r="AC378" s="228"/>
      <c r="AD378" s="228"/>
      <c r="AE378" s="228"/>
      <c r="AF378" s="228"/>
      <c r="AG378" s="229"/>
    </row>
    <row r="379" spans="1:33" s="83" customFormat="1" ht="14.1" customHeight="1" x14ac:dyDescent="0.2">
      <c r="A379" s="81"/>
      <c r="B379" s="397" t="s">
        <v>727</v>
      </c>
      <c r="C379" s="244" t="s">
        <v>1384</v>
      </c>
      <c r="D379" s="477"/>
      <c r="E379" s="296"/>
      <c r="F379" s="229">
        <v>14306.19</v>
      </c>
      <c r="G379" s="82"/>
      <c r="H379" s="227"/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62">
        <v>14306.19</v>
      </c>
      <c r="Y379" s="228"/>
      <c r="Z379" s="228"/>
      <c r="AA379" s="228"/>
      <c r="AB379" s="228"/>
      <c r="AC379" s="228"/>
      <c r="AD379" s="228"/>
      <c r="AE379" s="228"/>
      <c r="AF379" s="228"/>
      <c r="AG379" s="229"/>
    </row>
    <row r="380" spans="1:33" s="83" customFormat="1" ht="14.1" customHeight="1" x14ac:dyDescent="0.2">
      <c r="A380" s="81"/>
      <c r="B380" s="396" t="s">
        <v>307</v>
      </c>
      <c r="C380" s="243" t="s">
        <v>1385</v>
      </c>
      <c r="D380" s="476"/>
      <c r="E380" s="295"/>
      <c r="F380" s="226">
        <v>585361.77</v>
      </c>
      <c r="G380" s="82"/>
      <c r="H380" s="224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60">
        <v>19128.900000000001</v>
      </c>
      <c r="Y380" s="260">
        <v>153031.21</v>
      </c>
      <c r="Z380" s="260">
        <v>148094.72</v>
      </c>
      <c r="AA380" s="260">
        <v>153031.21</v>
      </c>
      <c r="AB380" s="260">
        <v>76746.570000000007</v>
      </c>
      <c r="AC380" s="260">
        <v>35329.15</v>
      </c>
      <c r="AD380" s="225"/>
      <c r="AE380" s="225"/>
      <c r="AF380" s="225"/>
      <c r="AG380" s="226"/>
    </row>
    <row r="381" spans="1:33" s="83" customFormat="1" ht="14.1" customHeight="1" x14ac:dyDescent="0.2">
      <c r="A381" s="81"/>
      <c r="B381" s="397" t="s">
        <v>728</v>
      </c>
      <c r="C381" s="244" t="s">
        <v>1386</v>
      </c>
      <c r="D381" s="477"/>
      <c r="E381" s="296"/>
      <c r="F381" s="229">
        <v>493649.07</v>
      </c>
      <c r="G381" s="82"/>
      <c r="H381" s="227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62">
        <v>19128.900000000001</v>
      </c>
      <c r="Y381" s="262">
        <v>153031.21</v>
      </c>
      <c r="Z381" s="262">
        <v>148094.72</v>
      </c>
      <c r="AA381" s="262">
        <v>153031.21</v>
      </c>
      <c r="AB381" s="262">
        <v>20363.02</v>
      </c>
      <c r="AC381" s="228"/>
      <c r="AD381" s="228"/>
      <c r="AE381" s="228"/>
      <c r="AF381" s="228"/>
      <c r="AG381" s="229"/>
    </row>
    <row r="382" spans="1:33" s="83" customFormat="1" ht="14.1" customHeight="1" x14ac:dyDescent="0.2">
      <c r="A382" s="81"/>
      <c r="B382" s="397" t="s">
        <v>729</v>
      </c>
      <c r="C382" s="244" t="s">
        <v>1387</v>
      </c>
      <c r="D382" s="477"/>
      <c r="E382" s="296"/>
      <c r="F382" s="229">
        <v>555.83000000000004</v>
      </c>
      <c r="G382" s="82"/>
      <c r="H382" s="227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>
        <v>555.83000000000004</v>
      </c>
      <c r="AC382" s="228"/>
      <c r="AD382" s="228"/>
      <c r="AE382" s="228"/>
      <c r="AF382" s="228"/>
      <c r="AG382" s="229"/>
    </row>
    <row r="383" spans="1:33" s="83" customFormat="1" ht="14.1" customHeight="1" x14ac:dyDescent="0.2">
      <c r="A383" s="81"/>
      <c r="B383" s="397" t="s">
        <v>730</v>
      </c>
      <c r="C383" s="244" t="s">
        <v>1388</v>
      </c>
      <c r="D383" s="477"/>
      <c r="E383" s="296"/>
      <c r="F383" s="229">
        <v>6503.78</v>
      </c>
      <c r="G383" s="82"/>
      <c r="H383" s="227"/>
      <c r="I383" s="228"/>
      <c r="J383" s="228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62">
        <v>6503.78</v>
      </c>
      <c r="AC383" s="228"/>
      <c r="AD383" s="228"/>
      <c r="AE383" s="228"/>
      <c r="AF383" s="228"/>
      <c r="AG383" s="229"/>
    </row>
    <row r="384" spans="1:33" s="83" customFormat="1" ht="14.1" customHeight="1" x14ac:dyDescent="0.2">
      <c r="A384" s="81"/>
      <c r="B384" s="397" t="s">
        <v>731</v>
      </c>
      <c r="C384" s="244" t="s">
        <v>1389</v>
      </c>
      <c r="D384" s="477"/>
      <c r="E384" s="296"/>
      <c r="F384" s="229">
        <v>1096.8699999999999</v>
      </c>
      <c r="G384" s="82"/>
      <c r="H384" s="227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62">
        <v>1096.8699999999999</v>
      </c>
      <c r="AC384" s="228"/>
      <c r="AD384" s="228"/>
      <c r="AE384" s="228"/>
      <c r="AF384" s="228"/>
      <c r="AG384" s="229"/>
    </row>
    <row r="385" spans="1:33" s="83" customFormat="1" ht="14.1" customHeight="1" x14ac:dyDescent="0.2">
      <c r="A385" s="81"/>
      <c r="B385" s="397" t="s">
        <v>732</v>
      </c>
      <c r="C385" s="244" t="s">
        <v>1390</v>
      </c>
      <c r="D385" s="477"/>
      <c r="E385" s="296"/>
      <c r="F385" s="229">
        <v>1389.26</v>
      </c>
      <c r="G385" s="82"/>
      <c r="H385" s="227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62">
        <v>1389.26</v>
      </c>
      <c r="AC385" s="228"/>
      <c r="AD385" s="228"/>
      <c r="AE385" s="228"/>
      <c r="AF385" s="228"/>
      <c r="AG385" s="229"/>
    </row>
    <row r="386" spans="1:33" s="83" customFormat="1" ht="14.1" customHeight="1" x14ac:dyDescent="0.2">
      <c r="A386" s="81"/>
      <c r="B386" s="397" t="s">
        <v>733</v>
      </c>
      <c r="C386" s="244" t="s">
        <v>1391</v>
      </c>
      <c r="D386" s="477"/>
      <c r="E386" s="296"/>
      <c r="F386" s="229">
        <v>514.47</v>
      </c>
      <c r="G386" s="82"/>
      <c r="H386" s="227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>
        <v>514.47</v>
      </c>
      <c r="AC386" s="228"/>
      <c r="AD386" s="228"/>
      <c r="AE386" s="228"/>
      <c r="AF386" s="228"/>
      <c r="AG386" s="229"/>
    </row>
    <row r="387" spans="1:33" s="83" customFormat="1" ht="14.1" customHeight="1" x14ac:dyDescent="0.2">
      <c r="A387" s="81"/>
      <c r="B387" s="397" t="s">
        <v>734</v>
      </c>
      <c r="C387" s="244" t="s">
        <v>1392</v>
      </c>
      <c r="D387" s="477"/>
      <c r="E387" s="296"/>
      <c r="F387" s="229">
        <v>25627.37</v>
      </c>
      <c r="G387" s="82"/>
      <c r="H387" s="227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62">
        <v>25627.37</v>
      </c>
      <c r="AC387" s="228"/>
      <c r="AD387" s="228"/>
      <c r="AE387" s="228"/>
      <c r="AF387" s="228"/>
      <c r="AG387" s="229"/>
    </row>
    <row r="388" spans="1:33" s="83" customFormat="1" ht="14.1" customHeight="1" x14ac:dyDescent="0.2">
      <c r="A388" s="81"/>
      <c r="B388" s="397" t="s">
        <v>735</v>
      </c>
      <c r="C388" s="244" t="s">
        <v>1393</v>
      </c>
      <c r="D388" s="477"/>
      <c r="E388" s="296"/>
      <c r="F388" s="229">
        <v>35227.19</v>
      </c>
      <c r="G388" s="82"/>
      <c r="H388" s="227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62">
        <v>20695.97</v>
      </c>
      <c r="AC388" s="262">
        <v>14531.22</v>
      </c>
      <c r="AD388" s="228"/>
      <c r="AE388" s="228"/>
      <c r="AF388" s="228"/>
      <c r="AG388" s="229"/>
    </row>
    <row r="389" spans="1:33" s="83" customFormat="1" ht="14.1" customHeight="1" x14ac:dyDescent="0.2">
      <c r="A389" s="81"/>
      <c r="B389" s="397" t="s">
        <v>736</v>
      </c>
      <c r="C389" s="244" t="s">
        <v>1394</v>
      </c>
      <c r="D389" s="477"/>
      <c r="E389" s="296"/>
      <c r="F389" s="229">
        <v>20797.93</v>
      </c>
      <c r="G389" s="82"/>
      <c r="H389" s="227"/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62">
        <v>20797.93</v>
      </c>
      <c r="AD389" s="228"/>
      <c r="AE389" s="228"/>
      <c r="AF389" s="228"/>
      <c r="AG389" s="229"/>
    </row>
    <row r="390" spans="1:33" s="83" customFormat="1" ht="14.1" customHeight="1" x14ac:dyDescent="0.2">
      <c r="A390" s="81"/>
      <c r="B390" s="395" t="s">
        <v>308</v>
      </c>
      <c r="C390" s="242" t="s">
        <v>1395</v>
      </c>
      <c r="D390" s="475"/>
      <c r="E390" s="294"/>
      <c r="F390" s="223">
        <v>2114031.08</v>
      </c>
      <c r="G390" s="82"/>
      <c r="H390" s="221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57">
        <v>189057.38</v>
      </c>
      <c r="U390" s="257">
        <v>408772.72</v>
      </c>
      <c r="V390" s="257">
        <v>422398.48</v>
      </c>
      <c r="W390" s="257">
        <v>422398.48</v>
      </c>
      <c r="X390" s="257">
        <v>192463.82</v>
      </c>
      <c r="Y390" s="222"/>
      <c r="Z390" s="222"/>
      <c r="AA390" s="222"/>
      <c r="AB390" s="222"/>
      <c r="AC390" s="257">
        <v>56612.56</v>
      </c>
      <c r="AD390" s="257">
        <v>159092.41</v>
      </c>
      <c r="AE390" s="257">
        <v>157224.98000000001</v>
      </c>
      <c r="AF390" s="257">
        <v>96905.55</v>
      </c>
      <c r="AG390" s="258">
        <v>9104.69</v>
      </c>
    </row>
    <row r="391" spans="1:33" s="83" customFormat="1" ht="14.1" customHeight="1" x14ac:dyDescent="0.2">
      <c r="A391" s="81"/>
      <c r="B391" s="396" t="s">
        <v>309</v>
      </c>
      <c r="C391" s="243" t="s">
        <v>1396</v>
      </c>
      <c r="D391" s="476"/>
      <c r="E391" s="295"/>
      <c r="F391" s="226">
        <v>1635090.89</v>
      </c>
      <c r="G391" s="82"/>
      <c r="H391" s="224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60">
        <v>189057.38</v>
      </c>
      <c r="U391" s="260">
        <v>408772.72</v>
      </c>
      <c r="V391" s="260">
        <v>422398.48</v>
      </c>
      <c r="W391" s="260">
        <v>422398.48</v>
      </c>
      <c r="X391" s="260">
        <v>192463.82</v>
      </c>
      <c r="Y391" s="225"/>
      <c r="Z391" s="225"/>
      <c r="AA391" s="225"/>
      <c r="AB391" s="225"/>
      <c r="AC391" s="225"/>
      <c r="AD391" s="225"/>
      <c r="AE391" s="225"/>
      <c r="AF391" s="225"/>
      <c r="AG391" s="226"/>
    </row>
    <row r="392" spans="1:33" s="83" customFormat="1" ht="14.1" customHeight="1" x14ac:dyDescent="0.2">
      <c r="A392" s="81"/>
      <c r="B392" s="397" t="s">
        <v>737</v>
      </c>
      <c r="C392" s="244" t="s">
        <v>1397</v>
      </c>
      <c r="D392" s="477"/>
      <c r="E392" s="296"/>
      <c r="F392" s="229">
        <v>1635090.89</v>
      </c>
      <c r="G392" s="82"/>
      <c r="H392" s="227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62">
        <v>189057.38</v>
      </c>
      <c r="U392" s="262">
        <v>408772.72</v>
      </c>
      <c r="V392" s="262">
        <v>422398.48</v>
      </c>
      <c r="W392" s="262">
        <v>422398.48</v>
      </c>
      <c r="X392" s="262">
        <v>192463.82</v>
      </c>
      <c r="Y392" s="228"/>
      <c r="Z392" s="228"/>
      <c r="AA392" s="228"/>
      <c r="AB392" s="228"/>
      <c r="AC392" s="228"/>
      <c r="AD392" s="228"/>
      <c r="AE392" s="228"/>
      <c r="AF392" s="228"/>
      <c r="AG392" s="229"/>
    </row>
    <row r="393" spans="1:33" s="83" customFormat="1" ht="14.1" customHeight="1" x14ac:dyDescent="0.2">
      <c r="A393" s="81"/>
      <c r="B393" s="396" t="s">
        <v>310</v>
      </c>
      <c r="C393" s="243" t="s">
        <v>1398</v>
      </c>
      <c r="D393" s="476"/>
      <c r="E393" s="295"/>
      <c r="F393" s="226">
        <v>478940.19</v>
      </c>
      <c r="G393" s="82"/>
      <c r="H393" s="224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25"/>
      <c r="Z393" s="225"/>
      <c r="AA393" s="225"/>
      <c r="AB393" s="225"/>
      <c r="AC393" s="260">
        <v>56612.56</v>
      </c>
      <c r="AD393" s="260">
        <v>159092.41</v>
      </c>
      <c r="AE393" s="260">
        <v>157224.98000000001</v>
      </c>
      <c r="AF393" s="260">
        <v>96905.55</v>
      </c>
      <c r="AG393" s="263">
        <v>9104.69</v>
      </c>
    </row>
    <row r="394" spans="1:33" s="83" customFormat="1" ht="14.1" customHeight="1" x14ac:dyDescent="0.2">
      <c r="A394" s="81"/>
      <c r="B394" s="397" t="s">
        <v>738</v>
      </c>
      <c r="C394" s="244" t="s">
        <v>1399</v>
      </c>
      <c r="D394" s="477"/>
      <c r="E394" s="296"/>
      <c r="F394" s="229">
        <v>429063.65</v>
      </c>
      <c r="G394" s="82"/>
      <c r="H394" s="227"/>
      <c r="I394" s="228"/>
      <c r="J394" s="228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62">
        <v>56612.56</v>
      </c>
      <c r="AD394" s="262">
        <v>147788.59</v>
      </c>
      <c r="AE394" s="262">
        <v>143021.22</v>
      </c>
      <c r="AF394" s="262">
        <v>81641.279999999999</v>
      </c>
      <c r="AG394" s="229"/>
    </row>
    <row r="395" spans="1:33" s="83" customFormat="1" ht="14.1" customHeight="1" x14ac:dyDescent="0.2">
      <c r="A395" s="81"/>
      <c r="B395" s="397" t="s">
        <v>739</v>
      </c>
      <c r="C395" s="244" t="s">
        <v>1400</v>
      </c>
      <c r="D395" s="477"/>
      <c r="E395" s="296"/>
      <c r="F395" s="229">
        <v>28407.51</v>
      </c>
      <c r="G395" s="82"/>
      <c r="H395" s="227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  <c r="AD395" s="262">
        <v>11303.82</v>
      </c>
      <c r="AE395" s="262">
        <v>14203.76</v>
      </c>
      <c r="AF395" s="262">
        <v>2899.93</v>
      </c>
      <c r="AG395" s="229"/>
    </row>
    <row r="396" spans="1:33" s="83" customFormat="1" ht="14.1" customHeight="1" x14ac:dyDescent="0.2">
      <c r="A396" s="81"/>
      <c r="B396" s="397" t="s">
        <v>740</v>
      </c>
      <c r="C396" s="244" t="s">
        <v>1401</v>
      </c>
      <c r="D396" s="477"/>
      <c r="E396" s="296"/>
      <c r="F396" s="229">
        <v>7663.22</v>
      </c>
      <c r="G396" s="82"/>
      <c r="H396" s="227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62">
        <v>7663.22</v>
      </c>
      <c r="AG396" s="229"/>
    </row>
    <row r="397" spans="1:33" s="83" customFormat="1" ht="14.1" customHeight="1" x14ac:dyDescent="0.2">
      <c r="A397" s="81"/>
      <c r="B397" s="397" t="s">
        <v>741</v>
      </c>
      <c r="C397" s="244" t="s">
        <v>1402</v>
      </c>
      <c r="D397" s="477"/>
      <c r="E397" s="296"/>
      <c r="F397" s="229">
        <v>13805.81</v>
      </c>
      <c r="G397" s="82"/>
      <c r="H397" s="227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62">
        <v>4701.12</v>
      </c>
      <c r="AG397" s="266">
        <v>9104.69</v>
      </c>
    </row>
    <row r="398" spans="1:33" s="83" customFormat="1" ht="14.1" customHeight="1" x14ac:dyDescent="0.2">
      <c r="A398" s="81"/>
      <c r="B398" s="395" t="s">
        <v>311</v>
      </c>
      <c r="C398" s="242" t="s">
        <v>1403</v>
      </c>
      <c r="D398" s="475"/>
      <c r="E398" s="294"/>
      <c r="F398" s="223">
        <v>770853.47</v>
      </c>
      <c r="G398" s="82"/>
      <c r="H398" s="221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57">
        <v>34529.160000000003</v>
      </c>
      <c r="T398" s="257">
        <v>106097.14</v>
      </c>
      <c r="U398" s="257">
        <v>111384.95</v>
      </c>
      <c r="V398" s="257">
        <v>131936.95000000001</v>
      </c>
      <c r="W398" s="257">
        <v>155042.68</v>
      </c>
      <c r="X398" s="257">
        <v>135751.51</v>
      </c>
      <c r="Y398" s="257">
        <v>73127.240000000005</v>
      </c>
      <c r="Z398" s="257">
        <v>22983.85</v>
      </c>
      <c r="AA398" s="222"/>
      <c r="AB398" s="222"/>
      <c r="AC398" s="222"/>
      <c r="AD398" s="222"/>
      <c r="AE398" s="222"/>
      <c r="AF398" s="222"/>
      <c r="AG398" s="223"/>
    </row>
    <row r="399" spans="1:33" s="83" customFormat="1" ht="14.1" customHeight="1" x14ac:dyDescent="0.2">
      <c r="A399" s="81"/>
      <c r="B399" s="396" t="s">
        <v>312</v>
      </c>
      <c r="C399" s="243" t="s">
        <v>66</v>
      </c>
      <c r="D399" s="476"/>
      <c r="E399" s="295"/>
      <c r="F399" s="226">
        <v>249512.74</v>
      </c>
      <c r="G399" s="82"/>
      <c r="H399" s="224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60">
        <v>14123.68</v>
      </c>
      <c r="T399" s="260">
        <v>32740.36</v>
      </c>
      <c r="U399" s="260">
        <v>51394.52</v>
      </c>
      <c r="V399" s="260">
        <v>62739.34</v>
      </c>
      <c r="W399" s="260">
        <v>57317.43</v>
      </c>
      <c r="X399" s="260">
        <v>31197.42</v>
      </c>
      <c r="Y399" s="225"/>
      <c r="Z399" s="225"/>
      <c r="AA399" s="225"/>
      <c r="AB399" s="225"/>
      <c r="AC399" s="225"/>
      <c r="AD399" s="225"/>
      <c r="AE399" s="225"/>
      <c r="AF399" s="225"/>
      <c r="AG399" s="226"/>
    </row>
    <row r="400" spans="1:33" s="83" customFormat="1" ht="14.1" customHeight="1" x14ac:dyDescent="0.2">
      <c r="A400" s="81"/>
      <c r="B400" s="397" t="s">
        <v>742</v>
      </c>
      <c r="C400" s="244" t="s">
        <v>1404</v>
      </c>
      <c r="D400" s="477"/>
      <c r="E400" s="296"/>
      <c r="F400" s="229">
        <v>1515.75</v>
      </c>
      <c r="G400" s="82"/>
      <c r="H400" s="227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62">
        <v>1515.75</v>
      </c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9"/>
    </row>
    <row r="401" spans="1:33" s="83" customFormat="1" ht="14.1" customHeight="1" x14ac:dyDescent="0.2">
      <c r="A401" s="81"/>
      <c r="B401" s="397" t="s">
        <v>743</v>
      </c>
      <c r="C401" s="244" t="s">
        <v>1405</v>
      </c>
      <c r="D401" s="477"/>
      <c r="E401" s="296"/>
      <c r="F401" s="229">
        <v>15925.8</v>
      </c>
      <c r="G401" s="82"/>
      <c r="H401" s="227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62">
        <v>12607.93</v>
      </c>
      <c r="T401" s="262">
        <v>3317.88</v>
      </c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9"/>
    </row>
    <row r="402" spans="1:33" s="83" customFormat="1" ht="14.1" customHeight="1" x14ac:dyDescent="0.2">
      <c r="A402" s="81"/>
      <c r="B402" s="397" t="s">
        <v>744</v>
      </c>
      <c r="C402" s="244" t="s">
        <v>1406</v>
      </c>
      <c r="D402" s="477"/>
      <c r="E402" s="296"/>
      <c r="F402" s="229">
        <v>27482.14</v>
      </c>
      <c r="G402" s="82"/>
      <c r="H402" s="227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62">
        <v>27482.14</v>
      </c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9"/>
    </row>
    <row r="403" spans="1:33" s="83" customFormat="1" ht="14.1" customHeight="1" x14ac:dyDescent="0.2">
      <c r="A403" s="81"/>
      <c r="B403" s="397" t="s">
        <v>745</v>
      </c>
      <c r="C403" s="244" t="s">
        <v>1407</v>
      </c>
      <c r="D403" s="477"/>
      <c r="E403" s="296"/>
      <c r="F403" s="229">
        <v>8065.56</v>
      </c>
      <c r="G403" s="82"/>
      <c r="H403" s="227"/>
      <c r="I403" s="228"/>
      <c r="J403" s="228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>
        <v>882.17</v>
      </c>
      <c r="U403" s="262">
        <v>7183.39</v>
      </c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9"/>
    </row>
    <row r="404" spans="1:33" s="83" customFormat="1" ht="14.1" customHeight="1" x14ac:dyDescent="0.2">
      <c r="A404" s="81"/>
      <c r="B404" s="397" t="s">
        <v>746</v>
      </c>
      <c r="C404" s="244" t="s">
        <v>1408</v>
      </c>
      <c r="D404" s="477"/>
      <c r="E404" s="296"/>
      <c r="F404" s="229">
        <v>4197.3</v>
      </c>
      <c r="G404" s="82"/>
      <c r="H404" s="227"/>
      <c r="I404" s="228"/>
      <c r="J404" s="228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62">
        <v>4197.3</v>
      </c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9"/>
    </row>
    <row r="405" spans="1:33" s="83" customFormat="1" ht="14.1" customHeight="1" x14ac:dyDescent="0.2">
      <c r="A405" s="81"/>
      <c r="B405" s="397" t="s">
        <v>747</v>
      </c>
      <c r="C405" s="244" t="s">
        <v>1409</v>
      </c>
      <c r="D405" s="477"/>
      <c r="E405" s="296"/>
      <c r="F405" s="229">
        <v>1158.24</v>
      </c>
      <c r="G405" s="82"/>
      <c r="H405" s="227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62">
        <v>1158.24</v>
      </c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9"/>
    </row>
    <row r="406" spans="1:33" s="83" customFormat="1" ht="14.1" customHeight="1" x14ac:dyDescent="0.2">
      <c r="A406" s="81"/>
      <c r="B406" s="397" t="s">
        <v>748</v>
      </c>
      <c r="C406" s="244" t="s">
        <v>1410</v>
      </c>
      <c r="D406" s="477"/>
      <c r="E406" s="296"/>
      <c r="F406" s="229">
        <v>2418.6799999999998</v>
      </c>
      <c r="G406" s="82"/>
      <c r="H406" s="227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62">
        <v>2418.6799999999998</v>
      </c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9"/>
    </row>
    <row r="407" spans="1:33" s="83" customFormat="1" ht="14.1" customHeight="1" x14ac:dyDescent="0.2">
      <c r="A407" s="81"/>
      <c r="B407" s="397" t="s">
        <v>749</v>
      </c>
      <c r="C407" s="244" t="s">
        <v>1411</v>
      </c>
      <c r="D407" s="477"/>
      <c r="E407" s="296"/>
      <c r="F407" s="229">
        <v>5011.72</v>
      </c>
      <c r="G407" s="82"/>
      <c r="H407" s="227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62">
        <v>5011.72</v>
      </c>
      <c r="V407" s="228"/>
      <c r="W407" s="228"/>
      <c r="X407" s="228"/>
      <c r="Y407" s="228"/>
      <c r="Z407" s="228"/>
      <c r="AA407" s="228"/>
      <c r="AB407" s="228"/>
      <c r="AC407" s="228"/>
      <c r="AD407" s="228"/>
      <c r="AE407" s="228"/>
      <c r="AF407" s="228"/>
      <c r="AG407" s="229"/>
    </row>
    <row r="408" spans="1:33" s="83" customFormat="1" ht="14.1" customHeight="1" x14ac:dyDescent="0.2">
      <c r="A408" s="81"/>
      <c r="B408" s="397" t="s">
        <v>750</v>
      </c>
      <c r="C408" s="244" t="s">
        <v>1412</v>
      </c>
      <c r="D408" s="477"/>
      <c r="E408" s="296"/>
      <c r="F408" s="229">
        <v>22194.76</v>
      </c>
      <c r="G408" s="82"/>
      <c r="H408" s="227"/>
      <c r="I408" s="228"/>
      <c r="J408" s="228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62">
        <v>9962.42</v>
      </c>
      <c r="V408" s="262">
        <v>12232.34</v>
      </c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9"/>
    </row>
    <row r="409" spans="1:33" s="83" customFormat="1" ht="14.1" customHeight="1" x14ac:dyDescent="0.2">
      <c r="A409" s="81"/>
      <c r="B409" s="397" t="s">
        <v>751</v>
      </c>
      <c r="C409" s="244" t="s">
        <v>1413</v>
      </c>
      <c r="D409" s="477"/>
      <c r="E409" s="296"/>
      <c r="F409" s="229">
        <v>20479.87</v>
      </c>
      <c r="G409" s="82"/>
      <c r="H409" s="227"/>
      <c r="I409" s="228"/>
      <c r="J409" s="228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62">
        <v>19327.88</v>
      </c>
      <c r="W409" s="262">
        <v>1151.99</v>
      </c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9"/>
    </row>
    <row r="410" spans="1:33" s="83" customFormat="1" ht="14.1" customHeight="1" x14ac:dyDescent="0.2">
      <c r="A410" s="81"/>
      <c r="B410" s="397" t="s">
        <v>752</v>
      </c>
      <c r="C410" s="244" t="s">
        <v>1414</v>
      </c>
      <c r="D410" s="477"/>
      <c r="E410" s="296"/>
      <c r="F410" s="229">
        <v>47487.839999999997</v>
      </c>
      <c r="G410" s="82"/>
      <c r="H410" s="227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62">
        <v>30185.09</v>
      </c>
      <c r="X410" s="262">
        <v>17302.75</v>
      </c>
      <c r="Y410" s="228"/>
      <c r="Z410" s="228"/>
      <c r="AA410" s="228"/>
      <c r="AB410" s="228"/>
      <c r="AC410" s="228"/>
      <c r="AD410" s="228"/>
      <c r="AE410" s="228"/>
      <c r="AF410" s="228"/>
      <c r="AG410" s="229"/>
    </row>
    <row r="411" spans="1:33" s="83" customFormat="1" ht="14.1" customHeight="1" x14ac:dyDescent="0.2">
      <c r="A411" s="81"/>
      <c r="B411" s="397" t="s">
        <v>753</v>
      </c>
      <c r="C411" s="244" t="s">
        <v>1415</v>
      </c>
      <c r="D411" s="477"/>
      <c r="E411" s="296"/>
      <c r="F411" s="229">
        <v>3628.02</v>
      </c>
      <c r="G411" s="82"/>
      <c r="H411" s="227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62">
        <v>1058.17</v>
      </c>
      <c r="U411" s="262">
        <v>2569.85</v>
      </c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9"/>
    </row>
    <row r="412" spans="1:33" s="83" customFormat="1" ht="14.1" customHeight="1" x14ac:dyDescent="0.2">
      <c r="A412" s="81"/>
      <c r="B412" s="397" t="s">
        <v>754</v>
      </c>
      <c r="C412" s="244" t="s">
        <v>1416</v>
      </c>
      <c r="D412" s="477"/>
      <c r="E412" s="296"/>
      <c r="F412" s="229">
        <v>1264.18</v>
      </c>
      <c r="G412" s="82"/>
      <c r="H412" s="227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62">
        <v>1264.18</v>
      </c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9"/>
    </row>
    <row r="413" spans="1:33" s="83" customFormat="1" ht="14.1" customHeight="1" x14ac:dyDescent="0.2">
      <c r="A413" s="81"/>
      <c r="B413" s="397" t="s">
        <v>755</v>
      </c>
      <c r="C413" s="244" t="s">
        <v>1417</v>
      </c>
      <c r="D413" s="477"/>
      <c r="E413" s="296"/>
      <c r="F413" s="229">
        <v>743.36</v>
      </c>
      <c r="G413" s="82"/>
      <c r="H413" s="227"/>
      <c r="I413" s="228"/>
      <c r="J413" s="228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>
        <v>743.36</v>
      </c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9"/>
    </row>
    <row r="414" spans="1:33" s="83" customFormat="1" ht="14.1" customHeight="1" x14ac:dyDescent="0.2">
      <c r="A414" s="81"/>
      <c r="B414" s="397" t="s">
        <v>756</v>
      </c>
      <c r="C414" s="244" t="s">
        <v>1418</v>
      </c>
      <c r="D414" s="477"/>
      <c r="E414" s="296"/>
      <c r="F414" s="229">
        <v>1179.4100000000001</v>
      </c>
      <c r="G414" s="82"/>
      <c r="H414" s="227"/>
      <c r="I414" s="228"/>
      <c r="J414" s="228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62">
        <v>1179.4100000000001</v>
      </c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9"/>
    </row>
    <row r="415" spans="1:33" s="83" customFormat="1" ht="14.1" customHeight="1" x14ac:dyDescent="0.2">
      <c r="A415" s="81"/>
      <c r="B415" s="397" t="s">
        <v>757</v>
      </c>
      <c r="C415" s="244" t="s">
        <v>1419</v>
      </c>
      <c r="D415" s="477"/>
      <c r="E415" s="296"/>
      <c r="F415" s="229">
        <v>2409.16</v>
      </c>
      <c r="G415" s="82"/>
      <c r="H415" s="227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62">
        <v>2409.16</v>
      </c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9"/>
    </row>
    <row r="416" spans="1:33" s="83" customFormat="1" ht="14.1" customHeight="1" x14ac:dyDescent="0.2">
      <c r="A416" s="81"/>
      <c r="B416" s="397" t="s">
        <v>758</v>
      </c>
      <c r="C416" s="244" t="s">
        <v>1420</v>
      </c>
      <c r="D416" s="477"/>
      <c r="E416" s="296"/>
      <c r="F416" s="229">
        <v>534.95000000000005</v>
      </c>
      <c r="G416" s="82"/>
      <c r="H416" s="227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>
        <v>534.95000000000005</v>
      </c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9"/>
    </row>
    <row r="417" spans="1:33" s="83" customFormat="1" ht="14.1" customHeight="1" x14ac:dyDescent="0.2">
      <c r="A417" s="81"/>
      <c r="B417" s="397" t="s">
        <v>759</v>
      </c>
      <c r="C417" s="244" t="s">
        <v>1421</v>
      </c>
      <c r="D417" s="477"/>
      <c r="E417" s="296"/>
      <c r="F417" s="229">
        <v>6166.16</v>
      </c>
      <c r="G417" s="82"/>
      <c r="H417" s="227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62">
        <v>6166.16</v>
      </c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9"/>
    </row>
    <row r="418" spans="1:33" s="83" customFormat="1" ht="14.1" customHeight="1" x14ac:dyDescent="0.2">
      <c r="A418" s="81"/>
      <c r="B418" s="397" t="s">
        <v>760</v>
      </c>
      <c r="C418" s="244" t="s">
        <v>1422</v>
      </c>
      <c r="D418" s="477"/>
      <c r="E418" s="296"/>
      <c r="F418" s="229">
        <v>4688.96</v>
      </c>
      <c r="G418" s="82"/>
      <c r="H418" s="227"/>
      <c r="I418" s="228"/>
      <c r="J418" s="228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62">
        <v>4688.96</v>
      </c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9"/>
    </row>
    <row r="419" spans="1:33" s="83" customFormat="1" ht="14.1" customHeight="1" x14ac:dyDescent="0.2">
      <c r="A419" s="81"/>
      <c r="B419" s="397" t="s">
        <v>761</v>
      </c>
      <c r="C419" s="244" t="s">
        <v>1423</v>
      </c>
      <c r="D419" s="477"/>
      <c r="E419" s="296"/>
      <c r="F419" s="229">
        <v>9152.36</v>
      </c>
      <c r="G419" s="82"/>
      <c r="H419" s="227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62">
        <v>1906.74</v>
      </c>
      <c r="V419" s="262">
        <v>7245.62</v>
      </c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9"/>
    </row>
    <row r="420" spans="1:33" s="83" customFormat="1" ht="14.1" customHeight="1" x14ac:dyDescent="0.2">
      <c r="A420" s="81"/>
      <c r="B420" s="397" t="s">
        <v>762</v>
      </c>
      <c r="C420" s="244" t="s">
        <v>1424</v>
      </c>
      <c r="D420" s="477"/>
      <c r="E420" s="296"/>
      <c r="F420" s="229">
        <v>8102.78</v>
      </c>
      <c r="G420" s="82"/>
      <c r="H420" s="227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62">
        <v>8102.78</v>
      </c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9"/>
    </row>
    <row r="421" spans="1:33" s="83" customFormat="1" ht="14.1" customHeight="1" x14ac:dyDescent="0.2">
      <c r="A421" s="81"/>
      <c r="B421" s="397" t="s">
        <v>763</v>
      </c>
      <c r="C421" s="244" t="s">
        <v>1425</v>
      </c>
      <c r="D421" s="477"/>
      <c r="E421" s="296"/>
      <c r="F421" s="229">
        <v>19944.21</v>
      </c>
      <c r="G421" s="82"/>
      <c r="H421" s="227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62">
        <v>15830.72</v>
      </c>
      <c r="W421" s="262">
        <v>4113.49</v>
      </c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9"/>
    </row>
    <row r="422" spans="1:33" s="83" customFormat="1" ht="14.1" customHeight="1" x14ac:dyDescent="0.2">
      <c r="A422" s="81"/>
      <c r="B422" s="397" t="s">
        <v>764</v>
      </c>
      <c r="C422" s="244" t="s">
        <v>1426</v>
      </c>
      <c r="D422" s="477"/>
      <c r="E422" s="296"/>
      <c r="F422" s="229">
        <v>3779.64</v>
      </c>
      <c r="G422" s="82"/>
      <c r="H422" s="227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62">
        <v>3779.64</v>
      </c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9"/>
    </row>
    <row r="423" spans="1:33" s="83" customFormat="1" ht="14.1" customHeight="1" x14ac:dyDescent="0.2">
      <c r="A423" s="81"/>
      <c r="B423" s="397" t="s">
        <v>765</v>
      </c>
      <c r="C423" s="244" t="s">
        <v>1427</v>
      </c>
      <c r="D423" s="477"/>
      <c r="E423" s="296"/>
      <c r="F423" s="229">
        <v>629.94000000000005</v>
      </c>
      <c r="G423" s="82"/>
      <c r="H423" s="227"/>
      <c r="I423" s="228"/>
      <c r="J423" s="228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>
        <v>629.94000000000005</v>
      </c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9"/>
    </row>
    <row r="424" spans="1:33" s="83" customFormat="1" ht="14.1" customHeight="1" x14ac:dyDescent="0.2">
      <c r="A424" s="81"/>
      <c r="B424" s="397" t="s">
        <v>766</v>
      </c>
      <c r="C424" s="244" t="s">
        <v>1428</v>
      </c>
      <c r="D424" s="477"/>
      <c r="E424" s="296"/>
      <c r="F424" s="229">
        <v>7769.63</v>
      </c>
      <c r="G424" s="82"/>
      <c r="H424" s="227"/>
      <c r="I424" s="228"/>
      <c r="J424" s="228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62">
        <v>7769.63</v>
      </c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9"/>
    </row>
    <row r="425" spans="1:33" s="83" customFormat="1" ht="14.1" customHeight="1" x14ac:dyDescent="0.2">
      <c r="A425" s="81"/>
      <c r="B425" s="397" t="s">
        <v>767</v>
      </c>
      <c r="C425" s="244" t="s">
        <v>1429</v>
      </c>
      <c r="D425" s="477"/>
      <c r="E425" s="296"/>
      <c r="F425" s="229">
        <v>3573.42</v>
      </c>
      <c r="G425" s="82"/>
      <c r="H425" s="227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62">
        <v>3573.42</v>
      </c>
      <c r="X425" s="228"/>
      <c r="Y425" s="228"/>
      <c r="Z425" s="228"/>
      <c r="AA425" s="228"/>
      <c r="AB425" s="228"/>
      <c r="AC425" s="228"/>
      <c r="AD425" s="228"/>
      <c r="AE425" s="228"/>
      <c r="AF425" s="228"/>
      <c r="AG425" s="229"/>
    </row>
    <row r="426" spans="1:33" s="83" customFormat="1" ht="14.1" customHeight="1" x14ac:dyDescent="0.2">
      <c r="A426" s="81"/>
      <c r="B426" s="397" t="s">
        <v>768</v>
      </c>
      <c r="C426" s="244" t="s">
        <v>1430</v>
      </c>
      <c r="D426" s="477"/>
      <c r="E426" s="296"/>
      <c r="F426" s="229">
        <v>12450.79</v>
      </c>
      <c r="G426" s="82"/>
      <c r="H426" s="227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62">
        <v>6114.23</v>
      </c>
      <c r="X426" s="262">
        <v>6336.56</v>
      </c>
      <c r="Y426" s="228"/>
      <c r="Z426" s="228"/>
      <c r="AA426" s="228"/>
      <c r="AB426" s="228"/>
      <c r="AC426" s="228"/>
      <c r="AD426" s="228"/>
      <c r="AE426" s="228"/>
      <c r="AF426" s="228"/>
      <c r="AG426" s="229"/>
    </row>
    <row r="427" spans="1:33" s="83" customFormat="1" ht="14.1" customHeight="1" x14ac:dyDescent="0.2">
      <c r="A427" s="81"/>
      <c r="B427" s="397" t="s">
        <v>769</v>
      </c>
      <c r="C427" s="244" t="s">
        <v>1431</v>
      </c>
      <c r="D427" s="477"/>
      <c r="E427" s="296"/>
      <c r="F427" s="229">
        <v>1889.82</v>
      </c>
      <c r="G427" s="82"/>
      <c r="H427" s="227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62">
        <v>1889.82</v>
      </c>
      <c r="Y427" s="228"/>
      <c r="Z427" s="228"/>
      <c r="AA427" s="228"/>
      <c r="AB427" s="228"/>
      <c r="AC427" s="228"/>
      <c r="AD427" s="228"/>
      <c r="AE427" s="228"/>
      <c r="AF427" s="228"/>
      <c r="AG427" s="229"/>
    </row>
    <row r="428" spans="1:33" s="83" customFormat="1" ht="14.1" customHeight="1" x14ac:dyDescent="0.2">
      <c r="A428" s="81"/>
      <c r="B428" s="397" t="s">
        <v>770</v>
      </c>
      <c r="C428" s="244" t="s">
        <v>1432</v>
      </c>
      <c r="D428" s="477"/>
      <c r="E428" s="296"/>
      <c r="F428" s="229">
        <v>2118.9899999999998</v>
      </c>
      <c r="G428" s="82"/>
      <c r="H428" s="227"/>
      <c r="I428" s="228"/>
      <c r="J428" s="228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62">
        <v>2118.9899999999998</v>
      </c>
      <c r="Y428" s="228"/>
      <c r="Z428" s="228"/>
      <c r="AA428" s="228"/>
      <c r="AB428" s="228"/>
      <c r="AC428" s="228"/>
      <c r="AD428" s="228"/>
      <c r="AE428" s="228"/>
      <c r="AF428" s="228"/>
      <c r="AG428" s="229"/>
    </row>
    <row r="429" spans="1:33" s="83" customFormat="1" ht="14.1" customHeight="1" x14ac:dyDescent="0.2">
      <c r="A429" s="81"/>
      <c r="B429" s="397" t="s">
        <v>771</v>
      </c>
      <c r="C429" s="244" t="s">
        <v>1433</v>
      </c>
      <c r="D429" s="477"/>
      <c r="E429" s="296"/>
      <c r="F429" s="229">
        <v>3549.3</v>
      </c>
      <c r="G429" s="82"/>
      <c r="H429" s="227"/>
      <c r="I429" s="228"/>
      <c r="J429" s="228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62">
        <v>3549.3</v>
      </c>
      <c r="Y429" s="228"/>
      <c r="Z429" s="228"/>
      <c r="AA429" s="228"/>
      <c r="AB429" s="228"/>
      <c r="AC429" s="228"/>
      <c r="AD429" s="228"/>
      <c r="AE429" s="228"/>
      <c r="AF429" s="228"/>
      <c r="AG429" s="229"/>
    </row>
    <row r="430" spans="1:33" s="83" customFormat="1" ht="14.1" customHeight="1" x14ac:dyDescent="0.2">
      <c r="A430" s="81"/>
      <c r="B430" s="396" t="s">
        <v>313</v>
      </c>
      <c r="C430" s="243" t="s">
        <v>341</v>
      </c>
      <c r="D430" s="476"/>
      <c r="E430" s="295"/>
      <c r="F430" s="226">
        <v>451014.7</v>
      </c>
      <c r="G430" s="82"/>
      <c r="H430" s="224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60">
        <v>20405.48</v>
      </c>
      <c r="T430" s="260">
        <v>73356.78</v>
      </c>
      <c r="U430" s="260">
        <v>59990.43</v>
      </c>
      <c r="V430" s="260">
        <v>69197.61</v>
      </c>
      <c r="W430" s="260">
        <v>68068.899999999994</v>
      </c>
      <c r="X430" s="260">
        <v>74837.47</v>
      </c>
      <c r="Y430" s="260">
        <v>62174.18</v>
      </c>
      <c r="Z430" s="260">
        <v>22983.85</v>
      </c>
      <c r="AA430" s="225"/>
      <c r="AB430" s="225"/>
      <c r="AC430" s="225"/>
      <c r="AD430" s="225"/>
      <c r="AE430" s="225"/>
      <c r="AF430" s="225"/>
      <c r="AG430" s="226"/>
    </row>
    <row r="431" spans="1:33" s="83" customFormat="1" ht="14.1" customHeight="1" x14ac:dyDescent="0.2">
      <c r="A431" s="81"/>
      <c r="B431" s="397" t="s">
        <v>772</v>
      </c>
      <c r="C431" s="244" t="s">
        <v>1434</v>
      </c>
      <c r="D431" s="477"/>
      <c r="E431" s="296"/>
      <c r="F431" s="229">
        <v>8855</v>
      </c>
      <c r="G431" s="82"/>
      <c r="H431" s="227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62">
        <v>8855</v>
      </c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9"/>
    </row>
    <row r="432" spans="1:33" s="83" customFormat="1" ht="14.1" customHeight="1" x14ac:dyDescent="0.2">
      <c r="A432" s="81"/>
      <c r="B432" s="397" t="s">
        <v>773</v>
      </c>
      <c r="C432" s="244" t="s">
        <v>1435</v>
      </c>
      <c r="D432" s="477"/>
      <c r="E432" s="296"/>
      <c r="F432" s="229">
        <v>10350</v>
      </c>
      <c r="G432" s="82"/>
      <c r="H432" s="227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62">
        <v>4586.93</v>
      </c>
      <c r="T432" s="262">
        <v>5763.07</v>
      </c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9"/>
    </row>
    <row r="433" spans="1:33" s="83" customFormat="1" ht="14.1" customHeight="1" x14ac:dyDescent="0.2">
      <c r="A433" s="81"/>
      <c r="B433" s="397" t="s">
        <v>774</v>
      </c>
      <c r="C433" s="244" t="s">
        <v>1436</v>
      </c>
      <c r="D433" s="477"/>
      <c r="E433" s="296"/>
      <c r="F433" s="229">
        <v>13340</v>
      </c>
      <c r="G433" s="82"/>
      <c r="H433" s="227"/>
      <c r="I433" s="228"/>
      <c r="J433" s="228"/>
      <c r="K433" s="228"/>
      <c r="L433" s="228"/>
      <c r="M433" s="228"/>
      <c r="N433" s="228"/>
      <c r="O433" s="228"/>
      <c r="P433" s="228"/>
      <c r="Q433" s="228"/>
      <c r="R433" s="228"/>
      <c r="S433" s="228"/>
      <c r="T433" s="262">
        <v>13340</v>
      </c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9"/>
    </row>
    <row r="434" spans="1:33" s="83" customFormat="1" ht="14.1" customHeight="1" x14ac:dyDescent="0.2">
      <c r="A434" s="81"/>
      <c r="B434" s="397" t="s">
        <v>775</v>
      </c>
      <c r="C434" s="244" t="s">
        <v>1437</v>
      </c>
      <c r="D434" s="477"/>
      <c r="E434" s="296"/>
      <c r="F434" s="229">
        <v>1380</v>
      </c>
      <c r="G434" s="82"/>
      <c r="H434" s="227"/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S434" s="228"/>
      <c r="T434" s="262">
        <v>1380</v>
      </c>
      <c r="U434" s="228"/>
      <c r="V434" s="228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9"/>
    </row>
    <row r="435" spans="1:33" s="83" customFormat="1" ht="14.1" customHeight="1" x14ac:dyDescent="0.2">
      <c r="A435" s="81"/>
      <c r="B435" s="397" t="s">
        <v>776</v>
      </c>
      <c r="C435" s="244" t="s">
        <v>1438</v>
      </c>
      <c r="D435" s="477"/>
      <c r="E435" s="296"/>
      <c r="F435" s="229">
        <v>2875</v>
      </c>
      <c r="G435" s="82"/>
      <c r="H435" s="227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62">
        <v>2875</v>
      </c>
      <c r="U435" s="228"/>
      <c r="V435" s="228"/>
      <c r="W435" s="228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9"/>
    </row>
    <row r="436" spans="1:33" s="83" customFormat="1" ht="14.1" customHeight="1" x14ac:dyDescent="0.2">
      <c r="A436" s="81"/>
      <c r="B436" s="397" t="s">
        <v>777</v>
      </c>
      <c r="C436" s="244" t="s">
        <v>1439</v>
      </c>
      <c r="D436" s="477"/>
      <c r="E436" s="296"/>
      <c r="F436" s="229">
        <v>2990</v>
      </c>
      <c r="G436" s="82"/>
      <c r="H436" s="227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62">
        <v>2990</v>
      </c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9"/>
    </row>
    <row r="437" spans="1:33" s="83" customFormat="1" ht="14.1" customHeight="1" x14ac:dyDescent="0.2">
      <c r="A437" s="81"/>
      <c r="B437" s="397" t="s">
        <v>778</v>
      </c>
      <c r="C437" s="244" t="s">
        <v>1440</v>
      </c>
      <c r="D437" s="477"/>
      <c r="E437" s="296"/>
      <c r="F437" s="229">
        <v>11385</v>
      </c>
      <c r="G437" s="82"/>
      <c r="H437" s="227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62">
        <v>2727.66</v>
      </c>
      <c r="U437" s="262">
        <v>8657.34</v>
      </c>
      <c r="V437" s="228"/>
      <c r="W437" s="228"/>
      <c r="X437" s="228"/>
      <c r="Y437" s="228"/>
      <c r="Z437" s="228"/>
      <c r="AA437" s="228"/>
      <c r="AB437" s="228"/>
      <c r="AC437" s="228"/>
      <c r="AD437" s="228"/>
      <c r="AE437" s="228"/>
      <c r="AF437" s="228"/>
      <c r="AG437" s="229"/>
    </row>
    <row r="438" spans="1:33" s="83" customFormat="1" ht="14.1" customHeight="1" x14ac:dyDescent="0.2">
      <c r="A438" s="81"/>
      <c r="B438" s="397" t="s">
        <v>779</v>
      </c>
      <c r="C438" s="244" t="s">
        <v>1441</v>
      </c>
      <c r="D438" s="477"/>
      <c r="E438" s="296"/>
      <c r="F438" s="229">
        <v>5980</v>
      </c>
      <c r="G438" s="82"/>
      <c r="H438" s="227"/>
      <c r="I438" s="228"/>
      <c r="J438" s="228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62">
        <v>5980</v>
      </c>
      <c r="V438" s="228"/>
      <c r="W438" s="228"/>
      <c r="X438" s="228"/>
      <c r="Y438" s="228"/>
      <c r="Z438" s="228"/>
      <c r="AA438" s="228"/>
      <c r="AB438" s="228"/>
      <c r="AC438" s="228"/>
      <c r="AD438" s="228"/>
      <c r="AE438" s="228"/>
      <c r="AF438" s="228"/>
      <c r="AG438" s="229"/>
    </row>
    <row r="439" spans="1:33" s="83" customFormat="1" ht="14.1" customHeight="1" x14ac:dyDescent="0.2">
      <c r="A439" s="81"/>
      <c r="B439" s="397" t="s">
        <v>780</v>
      </c>
      <c r="C439" s="244" t="s">
        <v>1442</v>
      </c>
      <c r="D439" s="477"/>
      <c r="E439" s="296"/>
      <c r="F439" s="229">
        <v>9660</v>
      </c>
      <c r="G439" s="82"/>
      <c r="H439" s="227"/>
      <c r="I439" s="228"/>
      <c r="J439" s="228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62">
        <v>9660</v>
      </c>
      <c r="V439" s="228"/>
      <c r="W439" s="228"/>
      <c r="X439" s="228"/>
      <c r="Y439" s="228"/>
      <c r="Z439" s="228"/>
      <c r="AA439" s="228"/>
      <c r="AB439" s="228"/>
      <c r="AC439" s="228"/>
      <c r="AD439" s="228"/>
      <c r="AE439" s="228"/>
      <c r="AF439" s="228"/>
      <c r="AG439" s="229"/>
    </row>
    <row r="440" spans="1:33" s="83" customFormat="1" ht="14.1" customHeight="1" x14ac:dyDescent="0.2">
      <c r="A440" s="81"/>
      <c r="B440" s="397" t="s">
        <v>781</v>
      </c>
      <c r="C440" s="244" t="s">
        <v>1443</v>
      </c>
      <c r="D440" s="477"/>
      <c r="E440" s="296"/>
      <c r="F440" s="229">
        <v>25300</v>
      </c>
      <c r="G440" s="82"/>
      <c r="H440" s="227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62">
        <v>4743.75</v>
      </c>
      <c r="V440" s="262">
        <v>20556.25</v>
      </c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9"/>
    </row>
    <row r="441" spans="1:33" s="83" customFormat="1" ht="14.1" customHeight="1" x14ac:dyDescent="0.2">
      <c r="A441" s="81"/>
      <c r="B441" s="397" t="s">
        <v>782</v>
      </c>
      <c r="C441" s="244" t="s">
        <v>1444</v>
      </c>
      <c r="D441" s="477"/>
      <c r="E441" s="296"/>
      <c r="F441" s="229">
        <v>31349</v>
      </c>
      <c r="G441" s="82"/>
      <c r="H441" s="227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62">
        <v>9674.11</v>
      </c>
      <c r="W441" s="262">
        <v>21674.89</v>
      </c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9"/>
    </row>
    <row r="442" spans="1:33" s="83" customFormat="1" ht="14.1" customHeight="1" x14ac:dyDescent="0.2">
      <c r="A442" s="81"/>
      <c r="B442" s="397" t="s">
        <v>783</v>
      </c>
      <c r="C442" s="244" t="s">
        <v>1445</v>
      </c>
      <c r="D442" s="477"/>
      <c r="E442" s="296"/>
      <c r="F442" s="229">
        <v>65780</v>
      </c>
      <c r="G442" s="82"/>
      <c r="H442" s="227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62">
        <v>8585.26</v>
      </c>
      <c r="X442" s="262">
        <v>29020.59</v>
      </c>
      <c r="Y442" s="262">
        <v>28174.15</v>
      </c>
      <c r="Z442" s="228"/>
      <c r="AA442" s="228"/>
      <c r="AB442" s="228"/>
      <c r="AC442" s="228"/>
      <c r="AD442" s="228"/>
      <c r="AE442" s="228"/>
      <c r="AF442" s="228"/>
      <c r="AG442" s="229"/>
    </row>
    <row r="443" spans="1:33" s="83" customFormat="1" ht="14.1" customHeight="1" x14ac:dyDescent="0.2">
      <c r="A443" s="81"/>
      <c r="B443" s="397" t="s">
        <v>784</v>
      </c>
      <c r="C443" s="244" t="s">
        <v>1446</v>
      </c>
      <c r="D443" s="477"/>
      <c r="E443" s="296"/>
      <c r="F443" s="229">
        <v>10350</v>
      </c>
      <c r="G443" s="82"/>
      <c r="H443" s="227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62">
        <v>1212.8900000000001</v>
      </c>
      <c r="Z443" s="262">
        <v>9137.11</v>
      </c>
      <c r="AA443" s="228"/>
      <c r="AB443" s="228"/>
      <c r="AC443" s="228"/>
      <c r="AD443" s="228"/>
      <c r="AE443" s="228"/>
      <c r="AF443" s="228"/>
      <c r="AG443" s="229"/>
    </row>
    <row r="444" spans="1:33" s="83" customFormat="1" ht="14.1" customHeight="1" x14ac:dyDescent="0.2">
      <c r="A444" s="81"/>
      <c r="B444" s="397" t="s">
        <v>785</v>
      </c>
      <c r="C444" s="244" t="s">
        <v>1447</v>
      </c>
      <c r="D444" s="477"/>
      <c r="E444" s="296"/>
      <c r="F444" s="229">
        <v>54280</v>
      </c>
      <c r="G444" s="82"/>
      <c r="H444" s="227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62">
        <v>6963.55</v>
      </c>
      <c r="T444" s="262">
        <v>44281.05</v>
      </c>
      <c r="U444" s="262">
        <v>3035.39</v>
      </c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9"/>
    </row>
    <row r="445" spans="1:33" s="83" customFormat="1" ht="14.1" customHeight="1" x14ac:dyDescent="0.2">
      <c r="A445" s="81"/>
      <c r="B445" s="397" t="s">
        <v>786</v>
      </c>
      <c r="C445" s="244" t="s">
        <v>1448</v>
      </c>
      <c r="D445" s="477"/>
      <c r="E445" s="296"/>
      <c r="F445" s="229">
        <v>19996.2</v>
      </c>
      <c r="G445" s="82"/>
      <c r="H445" s="227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62">
        <v>19996.2</v>
      </c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9"/>
    </row>
    <row r="446" spans="1:33" s="83" customFormat="1" ht="14.1" customHeight="1" x14ac:dyDescent="0.2">
      <c r="A446" s="81"/>
      <c r="B446" s="397" t="s">
        <v>787</v>
      </c>
      <c r="C446" s="244" t="s">
        <v>1449</v>
      </c>
      <c r="D446" s="477"/>
      <c r="E446" s="296"/>
      <c r="F446" s="229">
        <v>14076</v>
      </c>
      <c r="G446" s="82"/>
      <c r="H446" s="227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62">
        <v>7917.75</v>
      </c>
      <c r="V446" s="262">
        <v>6158.25</v>
      </c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9"/>
    </row>
    <row r="447" spans="1:33" s="83" customFormat="1" ht="14.1" customHeight="1" x14ac:dyDescent="0.2">
      <c r="A447" s="81"/>
      <c r="B447" s="397" t="s">
        <v>788</v>
      </c>
      <c r="C447" s="244" t="s">
        <v>1450</v>
      </c>
      <c r="D447" s="477"/>
      <c r="E447" s="296"/>
      <c r="F447" s="229">
        <v>667</v>
      </c>
      <c r="G447" s="82"/>
      <c r="H447" s="227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>
        <v>667</v>
      </c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9"/>
    </row>
    <row r="448" spans="1:33" s="83" customFormat="1" ht="14.1" customHeight="1" x14ac:dyDescent="0.2">
      <c r="A448" s="81"/>
      <c r="B448" s="397" t="s">
        <v>789</v>
      </c>
      <c r="C448" s="244" t="s">
        <v>1451</v>
      </c>
      <c r="D448" s="477"/>
      <c r="E448" s="296"/>
      <c r="F448" s="229">
        <v>5520</v>
      </c>
      <c r="G448" s="82"/>
      <c r="H448" s="227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62">
        <v>5520</v>
      </c>
      <c r="W448" s="228"/>
      <c r="X448" s="228"/>
      <c r="Y448" s="228"/>
      <c r="Z448" s="228"/>
      <c r="AA448" s="228"/>
      <c r="AB448" s="228"/>
      <c r="AC448" s="228"/>
      <c r="AD448" s="228"/>
      <c r="AE448" s="228"/>
      <c r="AF448" s="228"/>
      <c r="AG448" s="229"/>
    </row>
    <row r="449" spans="1:33" s="83" customFormat="1" ht="14.1" customHeight="1" x14ac:dyDescent="0.2">
      <c r="A449" s="81"/>
      <c r="B449" s="397" t="s">
        <v>790</v>
      </c>
      <c r="C449" s="244" t="s">
        <v>1452</v>
      </c>
      <c r="D449" s="477"/>
      <c r="E449" s="296"/>
      <c r="F449" s="229">
        <v>2990</v>
      </c>
      <c r="G449" s="82"/>
      <c r="H449" s="227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62">
        <v>2990</v>
      </c>
      <c r="W449" s="228"/>
      <c r="X449" s="228"/>
      <c r="Y449" s="228"/>
      <c r="Z449" s="228"/>
      <c r="AA449" s="228"/>
      <c r="AB449" s="228"/>
      <c r="AC449" s="228"/>
      <c r="AD449" s="228"/>
      <c r="AE449" s="228"/>
      <c r="AF449" s="228"/>
      <c r="AG449" s="229"/>
    </row>
    <row r="450" spans="1:33" s="83" customFormat="1" ht="14.1" customHeight="1" x14ac:dyDescent="0.2">
      <c r="A450" s="81"/>
      <c r="B450" s="397" t="s">
        <v>791</v>
      </c>
      <c r="C450" s="244" t="s">
        <v>1453</v>
      </c>
      <c r="D450" s="477"/>
      <c r="E450" s="296"/>
      <c r="F450" s="229">
        <v>4830</v>
      </c>
      <c r="G450" s="82"/>
      <c r="H450" s="227"/>
      <c r="I450" s="228"/>
      <c r="J450" s="228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62">
        <v>4830</v>
      </c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9"/>
    </row>
    <row r="451" spans="1:33" s="83" customFormat="1" ht="14.1" customHeight="1" x14ac:dyDescent="0.2">
      <c r="A451" s="81"/>
      <c r="B451" s="397" t="s">
        <v>792</v>
      </c>
      <c r="C451" s="244" t="s">
        <v>1454</v>
      </c>
      <c r="D451" s="477"/>
      <c r="E451" s="296"/>
      <c r="F451" s="229">
        <v>6359.5</v>
      </c>
      <c r="G451" s="82"/>
      <c r="H451" s="227"/>
      <c r="I451" s="228"/>
      <c r="J451" s="228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62">
        <v>6359.5</v>
      </c>
      <c r="W451" s="228"/>
      <c r="X451" s="228"/>
      <c r="Y451" s="228"/>
      <c r="Z451" s="228"/>
      <c r="AA451" s="228"/>
      <c r="AB451" s="228"/>
      <c r="AC451" s="228"/>
      <c r="AD451" s="228"/>
      <c r="AE451" s="228"/>
      <c r="AF451" s="228"/>
      <c r="AG451" s="229"/>
    </row>
    <row r="452" spans="1:33" s="83" customFormat="1" ht="14.1" customHeight="1" x14ac:dyDescent="0.2">
      <c r="A452" s="81"/>
      <c r="B452" s="397" t="s">
        <v>793</v>
      </c>
      <c r="C452" s="244" t="s">
        <v>1455</v>
      </c>
      <c r="D452" s="477"/>
      <c r="E452" s="296"/>
      <c r="F452" s="229">
        <v>28980</v>
      </c>
      <c r="G452" s="82"/>
      <c r="H452" s="227"/>
      <c r="I452" s="228"/>
      <c r="J452" s="228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62">
        <v>12442.5</v>
      </c>
      <c r="W452" s="262">
        <v>16537.5</v>
      </c>
      <c r="X452" s="228"/>
      <c r="Y452" s="228"/>
      <c r="Z452" s="228"/>
      <c r="AA452" s="228"/>
      <c r="AB452" s="228"/>
      <c r="AC452" s="228"/>
      <c r="AD452" s="228"/>
      <c r="AE452" s="228"/>
      <c r="AF452" s="228"/>
      <c r="AG452" s="229"/>
    </row>
    <row r="453" spans="1:33" s="83" customFormat="1" ht="14.1" customHeight="1" x14ac:dyDescent="0.2">
      <c r="A453" s="81"/>
      <c r="B453" s="397" t="s">
        <v>794</v>
      </c>
      <c r="C453" s="244" t="s">
        <v>1456</v>
      </c>
      <c r="D453" s="477"/>
      <c r="E453" s="296"/>
      <c r="F453" s="229">
        <v>27370</v>
      </c>
      <c r="G453" s="82"/>
      <c r="H453" s="227"/>
      <c r="I453" s="228"/>
      <c r="J453" s="228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62">
        <v>21271.25</v>
      </c>
      <c r="X453" s="262">
        <v>6098.75</v>
      </c>
      <c r="Y453" s="228"/>
      <c r="Z453" s="228"/>
      <c r="AA453" s="228"/>
      <c r="AB453" s="228"/>
      <c r="AC453" s="228"/>
      <c r="AD453" s="228"/>
      <c r="AE453" s="228"/>
      <c r="AF453" s="228"/>
      <c r="AG453" s="229"/>
    </row>
    <row r="454" spans="1:33" s="83" customFormat="1" ht="14.1" customHeight="1" x14ac:dyDescent="0.2">
      <c r="A454" s="81"/>
      <c r="B454" s="397" t="s">
        <v>795</v>
      </c>
      <c r="C454" s="244" t="s">
        <v>1457</v>
      </c>
      <c r="D454" s="477"/>
      <c r="E454" s="296"/>
      <c r="F454" s="229">
        <v>1035</v>
      </c>
      <c r="G454" s="82"/>
      <c r="H454" s="227"/>
      <c r="I454" s="228"/>
      <c r="J454" s="228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62">
        <v>1035</v>
      </c>
      <c r="Y454" s="228"/>
      <c r="Z454" s="228"/>
      <c r="AA454" s="228"/>
      <c r="AB454" s="228"/>
      <c r="AC454" s="228"/>
      <c r="AD454" s="228"/>
      <c r="AE454" s="228"/>
      <c r="AF454" s="228"/>
      <c r="AG454" s="229"/>
    </row>
    <row r="455" spans="1:33" s="83" customFormat="1" ht="14.1" customHeight="1" x14ac:dyDescent="0.2">
      <c r="A455" s="81"/>
      <c r="B455" s="397" t="s">
        <v>796</v>
      </c>
      <c r="C455" s="244" t="s">
        <v>1458</v>
      </c>
      <c r="D455" s="477"/>
      <c r="E455" s="296"/>
      <c r="F455" s="229">
        <v>35190</v>
      </c>
      <c r="G455" s="82"/>
      <c r="H455" s="227"/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62">
        <v>35190</v>
      </c>
      <c r="Y455" s="228"/>
      <c r="Z455" s="228"/>
      <c r="AA455" s="228"/>
      <c r="AB455" s="228"/>
      <c r="AC455" s="228"/>
      <c r="AD455" s="228"/>
      <c r="AE455" s="228"/>
      <c r="AF455" s="228"/>
      <c r="AG455" s="229"/>
    </row>
    <row r="456" spans="1:33" s="83" customFormat="1" ht="14.1" customHeight="1" x14ac:dyDescent="0.2">
      <c r="A456" s="81"/>
      <c r="B456" s="397" t="s">
        <v>797</v>
      </c>
      <c r="C456" s="244" t="s">
        <v>1459</v>
      </c>
      <c r="D456" s="477"/>
      <c r="E456" s="296"/>
      <c r="F456" s="229">
        <v>2587.5</v>
      </c>
      <c r="G456" s="82"/>
      <c r="H456" s="227"/>
      <c r="I456" s="228"/>
      <c r="J456" s="228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62">
        <v>2587.5</v>
      </c>
      <c r="Y456" s="228"/>
      <c r="Z456" s="228"/>
      <c r="AA456" s="228"/>
      <c r="AB456" s="228"/>
      <c r="AC456" s="228"/>
      <c r="AD456" s="228"/>
      <c r="AE456" s="228"/>
      <c r="AF456" s="228"/>
      <c r="AG456" s="229"/>
    </row>
    <row r="457" spans="1:33" s="83" customFormat="1" ht="14.1" customHeight="1" x14ac:dyDescent="0.2">
      <c r="A457" s="81"/>
      <c r="B457" s="397" t="s">
        <v>798</v>
      </c>
      <c r="C457" s="244" t="s">
        <v>1460</v>
      </c>
      <c r="D457" s="477"/>
      <c r="E457" s="296"/>
      <c r="F457" s="229">
        <v>7245</v>
      </c>
      <c r="G457" s="82"/>
      <c r="H457" s="227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>
        <v>905.63</v>
      </c>
      <c r="Y457" s="262">
        <v>6339.38</v>
      </c>
      <c r="Z457" s="228"/>
      <c r="AA457" s="228"/>
      <c r="AB457" s="228"/>
      <c r="AC457" s="228"/>
      <c r="AD457" s="228"/>
      <c r="AE457" s="228"/>
      <c r="AF457" s="228"/>
      <c r="AG457" s="229"/>
    </row>
    <row r="458" spans="1:33" s="83" customFormat="1" ht="14.1" customHeight="1" x14ac:dyDescent="0.2">
      <c r="A458" s="81"/>
      <c r="B458" s="397" t="s">
        <v>799</v>
      </c>
      <c r="C458" s="244" t="s">
        <v>1461</v>
      </c>
      <c r="D458" s="477"/>
      <c r="E458" s="296"/>
      <c r="F458" s="229">
        <v>9545</v>
      </c>
      <c r="G458" s="82"/>
      <c r="H458" s="227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62">
        <v>9545</v>
      </c>
      <c r="Z458" s="228"/>
      <c r="AA458" s="228"/>
      <c r="AB458" s="228"/>
      <c r="AC458" s="228"/>
      <c r="AD458" s="228"/>
      <c r="AE458" s="228"/>
      <c r="AF458" s="228"/>
      <c r="AG458" s="229"/>
    </row>
    <row r="459" spans="1:33" s="83" customFormat="1" ht="14.1" customHeight="1" x14ac:dyDescent="0.2">
      <c r="A459" s="81"/>
      <c r="B459" s="397" t="s">
        <v>800</v>
      </c>
      <c r="C459" s="244" t="s">
        <v>1462</v>
      </c>
      <c r="D459" s="477"/>
      <c r="E459" s="296"/>
      <c r="F459" s="229">
        <v>1610</v>
      </c>
      <c r="G459" s="82"/>
      <c r="H459" s="227"/>
      <c r="I459" s="228"/>
      <c r="J459" s="228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62">
        <v>1610</v>
      </c>
      <c r="Z459" s="228"/>
      <c r="AA459" s="228"/>
      <c r="AB459" s="228"/>
      <c r="AC459" s="228"/>
      <c r="AD459" s="228"/>
      <c r="AE459" s="228"/>
      <c r="AF459" s="228"/>
      <c r="AG459" s="229"/>
    </row>
    <row r="460" spans="1:33" s="83" customFormat="1" ht="14.1" customHeight="1" x14ac:dyDescent="0.2">
      <c r="A460" s="81"/>
      <c r="B460" s="397" t="s">
        <v>801</v>
      </c>
      <c r="C460" s="244" t="s">
        <v>1463</v>
      </c>
      <c r="D460" s="477"/>
      <c r="E460" s="296"/>
      <c r="F460" s="229">
        <v>920</v>
      </c>
      <c r="G460" s="82"/>
      <c r="H460" s="227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>
        <v>920</v>
      </c>
      <c r="Z460" s="228"/>
      <c r="AA460" s="228"/>
      <c r="AB460" s="228"/>
      <c r="AC460" s="228"/>
      <c r="AD460" s="228"/>
      <c r="AE460" s="228"/>
      <c r="AF460" s="228"/>
      <c r="AG460" s="229"/>
    </row>
    <row r="461" spans="1:33" s="83" customFormat="1" ht="14.1" customHeight="1" x14ac:dyDescent="0.2">
      <c r="A461" s="81"/>
      <c r="B461" s="397" t="s">
        <v>802</v>
      </c>
      <c r="C461" s="244" t="s">
        <v>1464</v>
      </c>
      <c r="D461" s="477"/>
      <c r="E461" s="296"/>
      <c r="F461" s="229">
        <v>4761</v>
      </c>
      <c r="G461" s="82"/>
      <c r="H461" s="227"/>
      <c r="I461" s="228"/>
      <c r="J461" s="228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62">
        <v>4761</v>
      </c>
      <c r="Z461" s="228"/>
      <c r="AA461" s="228"/>
      <c r="AB461" s="228"/>
      <c r="AC461" s="228"/>
      <c r="AD461" s="228"/>
      <c r="AE461" s="228"/>
      <c r="AF461" s="228"/>
      <c r="AG461" s="229"/>
    </row>
    <row r="462" spans="1:33" s="83" customFormat="1" ht="14.1" customHeight="1" x14ac:dyDescent="0.2">
      <c r="A462" s="81"/>
      <c r="B462" s="397" t="s">
        <v>803</v>
      </c>
      <c r="C462" s="244" t="s">
        <v>1465</v>
      </c>
      <c r="D462" s="477"/>
      <c r="E462" s="296"/>
      <c r="F462" s="229">
        <v>1058</v>
      </c>
      <c r="G462" s="82"/>
      <c r="H462" s="227"/>
      <c r="I462" s="228"/>
      <c r="J462" s="228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62">
        <v>1058</v>
      </c>
      <c r="Z462" s="228"/>
      <c r="AA462" s="228"/>
      <c r="AB462" s="228"/>
      <c r="AC462" s="228"/>
      <c r="AD462" s="228"/>
      <c r="AE462" s="228"/>
      <c r="AF462" s="228"/>
      <c r="AG462" s="229"/>
    </row>
    <row r="463" spans="1:33" s="83" customFormat="1" ht="14.1" customHeight="1" x14ac:dyDescent="0.2">
      <c r="A463" s="81"/>
      <c r="B463" s="397" t="s">
        <v>804</v>
      </c>
      <c r="C463" s="244" t="s">
        <v>1466</v>
      </c>
      <c r="D463" s="477"/>
      <c r="E463" s="296"/>
      <c r="F463" s="229">
        <v>14120.5</v>
      </c>
      <c r="G463" s="82"/>
      <c r="H463" s="227"/>
      <c r="I463" s="228"/>
      <c r="J463" s="228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62">
        <v>8553.76</v>
      </c>
      <c r="Z463" s="262">
        <v>5566.74</v>
      </c>
      <c r="AA463" s="228"/>
      <c r="AB463" s="228"/>
      <c r="AC463" s="228"/>
      <c r="AD463" s="228"/>
      <c r="AE463" s="228"/>
      <c r="AF463" s="228"/>
      <c r="AG463" s="229"/>
    </row>
    <row r="464" spans="1:33" s="83" customFormat="1" ht="14.1" customHeight="1" x14ac:dyDescent="0.2">
      <c r="A464" s="81"/>
      <c r="B464" s="397" t="s">
        <v>805</v>
      </c>
      <c r="C464" s="244" t="s">
        <v>1467</v>
      </c>
      <c r="D464" s="477"/>
      <c r="E464" s="296"/>
      <c r="F464" s="229">
        <v>4485</v>
      </c>
      <c r="G464" s="82"/>
      <c r="H464" s="227"/>
      <c r="I464" s="228"/>
      <c r="J464" s="228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62">
        <v>4485</v>
      </c>
      <c r="AA464" s="228"/>
      <c r="AB464" s="228"/>
      <c r="AC464" s="228"/>
      <c r="AD464" s="228"/>
      <c r="AE464" s="228"/>
      <c r="AF464" s="228"/>
      <c r="AG464" s="229"/>
    </row>
    <row r="465" spans="1:33" s="83" customFormat="1" ht="14.1" customHeight="1" x14ac:dyDescent="0.2">
      <c r="A465" s="81"/>
      <c r="B465" s="397" t="s">
        <v>806</v>
      </c>
      <c r="C465" s="244" t="s">
        <v>1468</v>
      </c>
      <c r="D465" s="477"/>
      <c r="E465" s="296"/>
      <c r="F465" s="229">
        <v>3795</v>
      </c>
      <c r="G465" s="82"/>
      <c r="H465" s="227"/>
      <c r="I465" s="228"/>
      <c r="J465" s="228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62">
        <v>3795</v>
      </c>
      <c r="AA465" s="228"/>
      <c r="AB465" s="228"/>
      <c r="AC465" s="228"/>
      <c r="AD465" s="228"/>
      <c r="AE465" s="228"/>
      <c r="AF465" s="228"/>
      <c r="AG465" s="229"/>
    </row>
    <row r="466" spans="1:33" s="83" customFormat="1" ht="14.1" customHeight="1" x14ac:dyDescent="0.2">
      <c r="A466" s="81"/>
      <c r="B466" s="396" t="s">
        <v>314</v>
      </c>
      <c r="C466" s="243" t="s">
        <v>63</v>
      </c>
      <c r="D466" s="476"/>
      <c r="E466" s="295"/>
      <c r="F466" s="226">
        <v>70326.03</v>
      </c>
      <c r="G466" s="82"/>
      <c r="H466" s="224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60">
        <v>29656.35</v>
      </c>
      <c r="X466" s="260">
        <v>29716.62</v>
      </c>
      <c r="Y466" s="260">
        <v>10953.06</v>
      </c>
      <c r="Z466" s="225"/>
      <c r="AA466" s="225"/>
      <c r="AB466" s="225"/>
      <c r="AC466" s="225"/>
      <c r="AD466" s="225"/>
      <c r="AE466" s="225"/>
      <c r="AF466" s="225"/>
      <c r="AG466" s="226"/>
    </row>
    <row r="467" spans="1:33" s="83" customFormat="1" ht="14.1" customHeight="1" x14ac:dyDescent="0.2">
      <c r="A467" s="81"/>
      <c r="B467" s="397" t="s">
        <v>807</v>
      </c>
      <c r="C467" s="244" t="s">
        <v>1469</v>
      </c>
      <c r="D467" s="477"/>
      <c r="E467" s="296"/>
      <c r="F467" s="229">
        <v>19766.689999999999</v>
      </c>
      <c r="G467" s="82"/>
      <c r="H467" s="227"/>
      <c r="I467" s="228"/>
      <c r="J467" s="228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62">
        <v>19766.689999999999</v>
      </c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9"/>
    </row>
    <row r="468" spans="1:33" s="83" customFormat="1" ht="14.1" customHeight="1" x14ac:dyDescent="0.2">
      <c r="A468" s="81"/>
      <c r="B468" s="397" t="s">
        <v>808</v>
      </c>
      <c r="C468" s="244" t="s">
        <v>1470</v>
      </c>
      <c r="D468" s="477"/>
      <c r="E468" s="296"/>
      <c r="F468" s="229">
        <v>1046.04</v>
      </c>
      <c r="G468" s="82"/>
      <c r="H468" s="227"/>
      <c r="I468" s="228"/>
      <c r="J468" s="228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62">
        <v>1046.04</v>
      </c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9"/>
    </row>
    <row r="469" spans="1:33" s="83" customFormat="1" ht="14.1" customHeight="1" x14ac:dyDescent="0.2">
      <c r="A469" s="81"/>
      <c r="B469" s="397" t="s">
        <v>809</v>
      </c>
      <c r="C469" s="244" t="s">
        <v>1471</v>
      </c>
      <c r="D469" s="477"/>
      <c r="E469" s="296"/>
      <c r="F469" s="229">
        <v>23915.14</v>
      </c>
      <c r="G469" s="82"/>
      <c r="H469" s="227"/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62">
        <v>8843.6200000000008</v>
      </c>
      <c r="X469" s="262">
        <v>15071.52</v>
      </c>
      <c r="Y469" s="228"/>
      <c r="Z469" s="228"/>
      <c r="AA469" s="228"/>
      <c r="AB469" s="228"/>
      <c r="AC469" s="228"/>
      <c r="AD469" s="228"/>
      <c r="AE469" s="228"/>
      <c r="AF469" s="228"/>
      <c r="AG469" s="229"/>
    </row>
    <row r="470" spans="1:33" s="83" customFormat="1" ht="14.1" customHeight="1" x14ac:dyDescent="0.2">
      <c r="A470" s="81"/>
      <c r="B470" s="397" t="s">
        <v>810</v>
      </c>
      <c r="C470" s="244" t="s">
        <v>1472</v>
      </c>
      <c r="D470" s="477"/>
      <c r="E470" s="296"/>
      <c r="F470" s="229">
        <v>25598.16</v>
      </c>
      <c r="G470" s="82"/>
      <c r="H470" s="227"/>
      <c r="I470" s="228"/>
      <c r="J470" s="228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62">
        <v>14645.1</v>
      </c>
      <c r="Y470" s="262">
        <v>10953.06</v>
      </c>
      <c r="Z470" s="228"/>
      <c r="AA470" s="228"/>
      <c r="AB470" s="228"/>
      <c r="AC470" s="228"/>
      <c r="AD470" s="228"/>
      <c r="AE470" s="228"/>
      <c r="AF470" s="228"/>
      <c r="AG470" s="229"/>
    </row>
    <row r="471" spans="1:33" s="83" customFormat="1" ht="14.1" customHeight="1" x14ac:dyDescent="0.2">
      <c r="A471" s="81"/>
      <c r="B471" s="395" t="s">
        <v>317</v>
      </c>
      <c r="C471" s="242" t="s">
        <v>1473</v>
      </c>
      <c r="D471" s="475"/>
      <c r="E471" s="294"/>
      <c r="F471" s="223">
        <v>1479091.71</v>
      </c>
      <c r="G471" s="82"/>
      <c r="H471" s="221"/>
      <c r="I471" s="222"/>
      <c r="J471" s="222"/>
      <c r="K471" s="222"/>
      <c r="L471" s="222"/>
      <c r="M471" s="222"/>
      <c r="N471" s="222"/>
      <c r="O471" s="222"/>
      <c r="P471" s="257">
        <v>13392.36</v>
      </c>
      <c r="Q471" s="257">
        <v>25521.51</v>
      </c>
      <c r="R471" s="257">
        <v>43221.52</v>
      </c>
      <c r="S471" s="257">
        <v>246887.89</v>
      </c>
      <c r="T471" s="257">
        <v>107114.17</v>
      </c>
      <c r="U471" s="257">
        <v>199317.74</v>
      </c>
      <c r="V471" s="257">
        <v>118972.7</v>
      </c>
      <c r="W471" s="257">
        <v>100637.6</v>
      </c>
      <c r="X471" s="257">
        <v>161677.6</v>
      </c>
      <c r="Y471" s="257">
        <v>97874.53</v>
      </c>
      <c r="Z471" s="257">
        <v>122415.1</v>
      </c>
      <c r="AA471" s="257">
        <v>63749.13</v>
      </c>
      <c r="AB471" s="257">
        <v>64436.53</v>
      </c>
      <c r="AC471" s="257">
        <v>60279.34</v>
      </c>
      <c r="AD471" s="257">
        <v>53594</v>
      </c>
      <c r="AE471" s="222"/>
      <c r="AF471" s="222"/>
      <c r="AG471" s="223"/>
    </row>
    <row r="472" spans="1:33" s="83" customFormat="1" ht="14.1" customHeight="1" x14ac:dyDescent="0.2">
      <c r="A472" s="81"/>
      <c r="B472" s="396" t="s">
        <v>318</v>
      </c>
      <c r="C472" s="243" t="s">
        <v>1474</v>
      </c>
      <c r="D472" s="476"/>
      <c r="E472" s="295"/>
      <c r="F472" s="226">
        <v>798746.33</v>
      </c>
      <c r="G472" s="82"/>
      <c r="H472" s="224"/>
      <c r="I472" s="225"/>
      <c r="J472" s="225"/>
      <c r="K472" s="225"/>
      <c r="L472" s="225"/>
      <c r="M472" s="225"/>
      <c r="N472" s="225"/>
      <c r="O472" s="225"/>
      <c r="P472" s="260">
        <v>13392.36</v>
      </c>
      <c r="Q472" s="260">
        <v>25521.51</v>
      </c>
      <c r="R472" s="260">
        <v>43221.52</v>
      </c>
      <c r="S472" s="260">
        <v>246887.89</v>
      </c>
      <c r="T472" s="260">
        <v>107114.17</v>
      </c>
      <c r="U472" s="260">
        <v>143785.89000000001</v>
      </c>
      <c r="V472" s="260">
        <v>55443.7</v>
      </c>
      <c r="W472" s="260">
        <v>36737.449999999997</v>
      </c>
      <c r="X472" s="260">
        <v>19741.080000000002</v>
      </c>
      <c r="Y472" s="260">
        <v>42484.28</v>
      </c>
      <c r="Z472" s="260">
        <v>64416.480000000003</v>
      </c>
      <c r="AA472" s="225"/>
      <c r="AB472" s="225"/>
      <c r="AC472" s="225"/>
      <c r="AD472" s="225"/>
      <c r="AE472" s="225"/>
      <c r="AF472" s="225"/>
      <c r="AG472" s="226"/>
    </row>
    <row r="473" spans="1:33" s="83" customFormat="1" ht="14.1" customHeight="1" x14ac:dyDescent="0.2">
      <c r="A473" s="81"/>
      <c r="B473" s="397" t="s">
        <v>811</v>
      </c>
      <c r="C473" s="244" t="s">
        <v>1475</v>
      </c>
      <c r="D473" s="477"/>
      <c r="E473" s="296"/>
      <c r="F473" s="229">
        <v>1185.6400000000001</v>
      </c>
      <c r="G473" s="82"/>
      <c r="H473" s="227"/>
      <c r="I473" s="228"/>
      <c r="J473" s="228"/>
      <c r="K473" s="228"/>
      <c r="L473" s="228"/>
      <c r="M473" s="228"/>
      <c r="N473" s="228"/>
      <c r="O473" s="228"/>
      <c r="P473" s="262">
        <v>1185.6400000000001</v>
      </c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  <c r="AD473" s="228"/>
      <c r="AE473" s="228"/>
      <c r="AF473" s="228"/>
      <c r="AG473" s="229"/>
    </row>
    <row r="474" spans="1:33" s="83" customFormat="1" ht="14.1" customHeight="1" x14ac:dyDescent="0.2">
      <c r="A474" s="81"/>
      <c r="B474" s="397" t="s">
        <v>812</v>
      </c>
      <c r="C474" s="244" t="s">
        <v>1476</v>
      </c>
      <c r="D474" s="477"/>
      <c r="E474" s="296"/>
      <c r="F474" s="229">
        <v>4108.46</v>
      </c>
      <c r="G474" s="82"/>
      <c r="H474" s="227"/>
      <c r="I474" s="228"/>
      <c r="J474" s="228"/>
      <c r="K474" s="228"/>
      <c r="L474" s="228"/>
      <c r="M474" s="228"/>
      <c r="N474" s="228"/>
      <c r="O474" s="228"/>
      <c r="P474" s="262">
        <v>4108.46</v>
      </c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  <c r="AD474" s="228"/>
      <c r="AE474" s="228"/>
      <c r="AF474" s="228"/>
      <c r="AG474" s="229"/>
    </row>
    <row r="475" spans="1:33" s="83" customFormat="1" ht="14.1" customHeight="1" x14ac:dyDescent="0.2">
      <c r="A475" s="81"/>
      <c r="B475" s="397" t="s">
        <v>813</v>
      </c>
      <c r="C475" s="244" t="s">
        <v>1477</v>
      </c>
      <c r="D475" s="477"/>
      <c r="E475" s="296"/>
      <c r="F475" s="229">
        <v>1275.51</v>
      </c>
      <c r="G475" s="82"/>
      <c r="H475" s="227"/>
      <c r="I475" s="228"/>
      <c r="J475" s="228"/>
      <c r="K475" s="228"/>
      <c r="L475" s="228"/>
      <c r="M475" s="228"/>
      <c r="N475" s="228"/>
      <c r="O475" s="228"/>
      <c r="P475" s="262">
        <v>1275.51</v>
      </c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9"/>
    </row>
    <row r="476" spans="1:33" s="83" customFormat="1" ht="14.1" customHeight="1" x14ac:dyDescent="0.2">
      <c r="A476" s="81"/>
      <c r="B476" s="397" t="s">
        <v>814</v>
      </c>
      <c r="C476" s="244" t="s">
        <v>1478</v>
      </c>
      <c r="D476" s="477"/>
      <c r="E476" s="296"/>
      <c r="F476" s="229">
        <v>1855.44</v>
      </c>
      <c r="G476" s="82"/>
      <c r="H476" s="227"/>
      <c r="I476" s="228"/>
      <c r="J476" s="228"/>
      <c r="K476" s="228"/>
      <c r="L476" s="228"/>
      <c r="M476" s="228"/>
      <c r="N476" s="228"/>
      <c r="O476" s="228"/>
      <c r="P476" s="262">
        <v>1855.44</v>
      </c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9"/>
    </row>
    <row r="477" spans="1:33" s="83" customFormat="1" ht="14.1" customHeight="1" x14ac:dyDescent="0.2">
      <c r="A477" s="81"/>
      <c r="B477" s="397" t="s">
        <v>815</v>
      </c>
      <c r="C477" s="244" t="s">
        <v>1479</v>
      </c>
      <c r="D477" s="477"/>
      <c r="E477" s="296"/>
      <c r="F477" s="229">
        <v>1855.44</v>
      </c>
      <c r="G477" s="82"/>
      <c r="H477" s="227"/>
      <c r="I477" s="228"/>
      <c r="J477" s="228"/>
      <c r="K477" s="228"/>
      <c r="L477" s="228"/>
      <c r="M477" s="228"/>
      <c r="N477" s="228"/>
      <c r="O477" s="228"/>
      <c r="P477" s="262">
        <v>1855.44</v>
      </c>
      <c r="Q477" s="228"/>
      <c r="R477" s="228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9"/>
    </row>
    <row r="478" spans="1:33" s="83" customFormat="1" ht="14.1" customHeight="1" x14ac:dyDescent="0.2">
      <c r="A478" s="81"/>
      <c r="B478" s="397" t="s">
        <v>816</v>
      </c>
      <c r="C478" s="244" t="s">
        <v>1480</v>
      </c>
      <c r="D478" s="477"/>
      <c r="E478" s="296"/>
      <c r="F478" s="229">
        <v>2184.38</v>
      </c>
      <c r="G478" s="82"/>
      <c r="H478" s="227"/>
      <c r="I478" s="228"/>
      <c r="J478" s="228"/>
      <c r="K478" s="228"/>
      <c r="L478" s="228"/>
      <c r="M478" s="228"/>
      <c r="N478" s="228"/>
      <c r="O478" s="228"/>
      <c r="P478" s="262">
        <v>2184.38</v>
      </c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9"/>
    </row>
    <row r="479" spans="1:33" s="83" customFormat="1" ht="14.1" customHeight="1" x14ac:dyDescent="0.2">
      <c r="A479" s="81"/>
      <c r="B479" s="397" t="s">
        <v>817</v>
      </c>
      <c r="C479" s="244" t="s">
        <v>1481</v>
      </c>
      <c r="D479" s="477"/>
      <c r="E479" s="296"/>
      <c r="F479" s="229">
        <v>580.78</v>
      </c>
      <c r="G479" s="82"/>
      <c r="H479" s="227"/>
      <c r="I479" s="228"/>
      <c r="J479" s="228"/>
      <c r="K479" s="228"/>
      <c r="L479" s="228"/>
      <c r="M479" s="228"/>
      <c r="N479" s="228"/>
      <c r="O479" s="228"/>
      <c r="P479" s="228">
        <v>580.78</v>
      </c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9"/>
    </row>
    <row r="480" spans="1:33" s="83" customFormat="1" ht="14.1" customHeight="1" x14ac:dyDescent="0.2">
      <c r="A480" s="81"/>
      <c r="B480" s="397" t="s">
        <v>818</v>
      </c>
      <c r="C480" s="244" t="s">
        <v>1482</v>
      </c>
      <c r="D480" s="477"/>
      <c r="E480" s="296"/>
      <c r="F480" s="229">
        <v>1188.73</v>
      </c>
      <c r="G480" s="82"/>
      <c r="H480" s="227"/>
      <c r="I480" s="228"/>
      <c r="J480" s="228"/>
      <c r="K480" s="228"/>
      <c r="L480" s="228"/>
      <c r="M480" s="228"/>
      <c r="N480" s="228"/>
      <c r="O480" s="228"/>
      <c r="P480" s="228">
        <v>346.71</v>
      </c>
      <c r="Q480" s="228">
        <v>842.02</v>
      </c>
      <c r="R480" s="228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9"/>
    </row>
    <row r="481" spans="1:33" s="83" customFormat="1" ht="14.1" customHeight="1" x14ac:dyDescent="0.2">
      <c r="A481" s="81"/>
      <c r="B481" s="397" t="s">
        <v>819</v>
      </c>
      <c r="C481" s="244" t="s">
        <v>1483</v>
      </c>
      <c r="D481" s="477"/>
      <c r="E481" s="296"/>
      <c r="F481" s="229">
        <v>4092.33</v>
      </c>
      <c r="G481" s="82"/>
      <c r="H481" s="227"/>
      <c r="I481" s="228"/>
      <c r="J481" s="228"/>
      <c r="K481" s="228"/>
      <c r="L481" s="228"/>
      <c r="M481" s="228"/>
      <c r="N481" s="228"/>
      <c r="O481" s="228"/>
      <c r="P481" s="228"/>
      <c r="Q481" s="262">
        <v>4092.33</v>
      </c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9"/>
    </row>
    <row r="482" spans="1:33" s="83" customFormat="1" ht="14.1" customHeight="1" x14ac:dyDescent="0.2">
      <c r="A482" s="81"/>
      <c r="B482" s="397" t="s">
        <v>820</v>
      </c>
      <c r="C482" s="244" t="s">
        <v>1484</v>
      </c>
      <c r="D482" s="477"/>
      <c r="E482" s="296"/>
      <c r="F482" s="229">
        <v>11386.48</v>
      </c>
      <c r="G482" s="82"/>
      <c r="H482" s="227"/>
      <c r="I482" s="228"/>
      <c r="J482" s="228"/>
      <c r="K482" s="228"/>
      <c r="L482" s="228"/>
      <c r="M482" s="228"/>
      <c r="N482" s="228"/>
      <c r="O482" s="228"/>
      <c r="P482" s="228"/>
      <c r="Q482" s="262">
        <v>11386.48</v>
      </c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9"/>
    </row>
    <row r="483" spans="1:33" s="83" customFormat="1" ht="14.1" customHeight="1" x14ac:dyDescent="0.2">
      <c r="A483" s="81"/>
      <c r="B483" s="397" t="s">
        <v>821</v>
      </c>
      <c r="C483" s="244" t="s">
        <v>1485</v>
      </c>
      <c r="D483" s="477"/>
      <c r="E483" s="296"/>
      <c r="F483" s="229">
        <v>3082.16</v>
      </c>
      <c r="G483" s="82"/>
      <c r="H483" s="227"/>
      <c r="I483" s="228"/>
      <c r="J483" s="228"/>
      <c r="K483" s="228"/>
      <c r="L483" s="228"/>
      <c r="M483" s="228"/>
      <c r="N483" s="228"/>
      <c r="O483" s="228"/>
      <c r="P483" s="228"/>
      <c r="Q483" s="262">
        <v>3082.16</v>
      </c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9"/>
    </row>
    <row r="484" spans="1:33" s="83" customFormat="1" ht="14.1" customHeight="1" x14ac:dyDescent="0.2">
      <c r="A484" s="81"/>
      <c r="B484" s="397" t="s">
        <v>822</v>
      </c>
      <c r="C484" s="244" t="s">
        <v>1486</v>
      </c>
      <c r="D484" s="477"/>
      <c r="E484" s="296"/>
      <c r="F484" s="229">
        <v>2069.79</v>
      </c>
      <c r="G484" s="82"/>
      <c r="H484" s="227"/>
      <c r="I484" s="228"/>
      <c r="J484" s="228"/>
      <c r="K484" s="228"/>
      <c r="L484" s="228"/>
      <c r="M484" s="228"/>
      <c r="N484" s="228"/>
      <c r="O484" s="228"/>
      <c r="P484" s="228"/>
      <c r="Q484" s="262">
        <v>2069.79</v>
      </c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9"/>
    </row>
    <row r="485" spans="1:33" s="83" customFormat="1" ht="14.1" customHeight="1" x14ac:dyDescent="0.2">
      <c r="A485" s="81"/>
      <c r="B485" s="397" t="s">
        <v>823</v>
      </c>
      <c r="C485" s="244" t="s">
        <v>1487</v>
      </c>
      <c r="D485" s="477"/>
      <c r="E485" s="296"/>
      <c r="F485" s="229">
        <v>1156.72</v>
      </c>
      <c r="G485" s="82"/>
      <c r="H485" s="227"/>
      <c r="I485" s="228"/>
      <c r="J485" s="228"/>
      <c r="K485" s="228"/>
      <c r="L485" s="228"/>
      <c r="M485" s="228"/>
      <c r="N485" s="228"/>
      <c r="O485" s="228"/>
      <c r="P485" s="228"/>
      <c r="Q485" s="262">
        <v>1156.72</v>
      </c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9"/>
    </row>
    <row r="486" spans="1:33" s="83" customFormat="1" ht="14.1" customHeight="1" x14ac:dyDescent="0.2">
      <c r="A486" s="81"/>
      <c r="B486" s="397" t="s">
        <v>824</v>
      </c>
      <c r="C486" s="244" t="s">
        <v>1488</v>
      </c>
      <c r="D486" s="477"/>
      <c r="E486" s="296"/>
      <c r="F486" s="229">
        <v>4023.66</v>
      </c>
      <c r="G486" s="82"/>
      <c r="H486" s="227"/>
      <c r="I486" s="228"/>
      <c r="J486" s="228"/>
      <c r="K486" s="228"/>
      <c r="L486" s="228"/>
      <c r="M486" s="228"/>
      <c r="N486" s="228"/>
      <c r="O486" s="228"/>
      <c r="P486" s="228"/>
      <c r="Q486" s="262">
        <v>2892.01</v>
      </c>
      <c r="R486" s="262">
        <v>1131.6500000000001</v>
      </c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9"/>
    </row>
    <row r="487" spans="1:33" s="83" customFormat="1" ht="14.1" customHeight="1" x14ac:dyDescent="0.2">
      <c r="A487" s="81"/>
      <c r="B487" s="397" t="s">
        <v>825</v>
      </c>
      <c r="C487" s="244" t="s">
        <v>1489</v>
      </c>
      <c r="D487" s="477"/>
      <c r="E487" s="296"/>
      <c r="F487" s="229">
        <v>8923.1200000000008</v>
      </c>
      <c r="G487" s="82"/>
      <c r="H487" s="227"/>
      <c r="I487" s="228"/>
      <c r="J487" s="228"/>
      <c r="K487" s="228"/>
      <c r="L487" s="228"/>
      <c r="M487" s="228"/>
      <c r="N487" s="228"/>
      <c r="O487" s="228"/>
      <c r="P487" s="228"/>
      <c r="Q487" s="228"/>
      <c r="R487" s="262">
        <v>8923.1200000000008</v>
      </c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9"/>
    </row>
    <row r="488" spans="1:33" s="83" customFormat="1" ht="14.1" customHeight="1" x14ac:dyDescent="0.2">
      <c r="A488" s="81"/>
      <c r="B488" s="397" t="s">
        <v>826</v>
      </c>
      <c r="C488" s="244" t="s">
        <v>1490</v>
      </c>
      <c r="D488" s="477"/>
      <c r="E488" s="296"/>
      <c r="F488" s="229">
        <v>6035.49</v>
      </c>
      <c r="G488" s="82"/>
      <c r="H488" s="227"/>
      <c r="I488" s="228"/>
      <c r="J488" s="228"/>
      <c r="K488" s="228"/>
      <c r="L488" s="228"/>
      <c r="M488" s="228"/>
      <c r="N488" s="228"/>
      <c r="O488" s="228"/>
      <c r="P488" s="228"/>
      <c r="Q488" s="228"/>
      <c r="R488" s="262">
        <v>6035.49</v>
      </c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9"/>
    </row>
    <row r="489" spans="1:33" s="83" customFormat="1" ht="14.1" customHeight="1" x14ac:dyDescent="0.2">
      <c r="A489" s="81"/>
      <c r="B489" s="397" t="s">
        <v>827</v>
      </c>
      <c r="C489" s="244" t="s">
        <v>1491</v>
      </c>
      <c r="D489" s="477"/>
      <c r="E489" s="296"/>
      <c r="F489" s="229">
        <v>6692.34</v>
      </c>
      <c r="G489" s="82"/>
      <c r="H489" s="227"/>
      <c r="I489" s="228"/>
      <c r="J489" s="228"/>
      <c r="K489" s="228"/>
      <c r="L489" s="228"/>
      <c r="M489" s="228"/>
      <c r="N489" s="228"/>
      <c r="O489" s="228"/>
      <c r="P489" s="228"/>
      <c r="Q489" s="228"/>
      <c r="R489" s="262">
        <v>6692.34</v>
      </c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9"/>
    </row>
    <row r="490" spans="1:33" s="83" customFormat="1" ht="14.1" customHeight="1" x14ac:dyDescent="0.2">
      <c r="A490" s="81"/>
      <c r="B490" s="397" t="s">
        <v>828</v>
      </c>
      <c r="C490" s="244" t="s">
        <v>1492</v>
      </c>
      <c r="D490" s="477"/>
      <c r="E490" s="296"/>
      <c r="F490" s="229">
        <v>29950.18</v>
      </c>
      <c r="G490" s="82"/>
      <c r="H490" s="227"/>
      <c r="I490" s="228"/>
      <c r="J490" s="228"/>
      <c r="K490" s="228"/>
      <c r="L490" s="228"/>
      <c r="M490" s="228"/>
      <c r="N490" s="228"/>
      <c r="O490" s="228"/>
      <c r="P490" s="228"/>
      <c r="Q490" s="228"/>
      <c r="R490" s="262">
        <v>11855.28</v>
      </c>
      <c r="S490" s="262">
        <v>18094.900000000001</v>
      </c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9"/>
    </row>
    <row r="491" spans="1:33" s="83" customFormat="1" ht="14.1" customHeight="1" x14ac:dyDescent="0.2">
      <c r="A491" s="81"/>
      <c r="B491" s="397" t="s">
        <v>829</v>
      </c>
      <c r="C491" s="244" t="s">
        <v>1493</v>
      </c>
      <c r="D491" s="477"/>
      <c r="E491" s="296"/>
      <c r="F491" s="229">
        <v>44144.46</v>
      </c>
      <c r="G491" s="82"/>
      <c r="H491" s="227"/>
      <c r="I491" s="228"/>
      <c r="J491" s="228"/>
      <c r="K491" s="228"/>
      <c r="L491" s="228"/>
      <c r="M491" s="228"/>
      <c r="N491" s="228"/>
      <c r="O491" s="228"/>
      <c r="P491" s="228"/>
      <c r="Q491" s="228"/>
      <c r="R491" s="262">
        <v>6744.29</v>
      </c>
      <c r="S491" s="262">
        <v>29429.64</v>
      </c>
      <c r="T491" s="262">
        <v>7970.53</v>
      </c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9"/>
    </row>
    <row r="492" spans="1:33" s="83" customFormat="1" ht="14.1" customHeight="1" x14ac:dyDescent="0.2">
      <c r="A492" s="81"/>
      <c r="B492" s="397" t="s">
        <v>830</v>
      </c>
      <c r="C492" s="244" t="s">
        <v>1494</v>
      </c>
      <c r="D492" s="477"/>
      <c r="E492" s="296"/>
      <c r="F492" s="229">
        <v>34334.58</v>
      </c>
      <c r="G492" s="82"/>
      <c r="H492" s="227"/>
      <c r="I492" s="228"/>
      <c r="J492" s="228"/>
      <c r="K492" s="228"/>
      <c r="L492" s="228"/>
      <c r="M492" s="228"/>
      <c r="N492" s="228"/>
      <c r="O492" s="228"/>
      <c r="P492" s="228"/>
      <c r="Q492" s="228"/>
      <c r="R492" s="262">
        <v>1839.35</v>
      </c>
      <c r="S492" s="262">
        <v>29429.64</v>
      </c>
      <c r="T492" s="262">
        <v>3065.59</v>
      </c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9"/>
    </row>
    <row r="493" spans="1:33" s="83" customFormat="1" ht="14.1" customHeight="1" x14ac:dyDescent="0.2">
      <c r="A493" s="81"/>
      <c r="B493" s="397" t="s">
        <v>831</v>
      </c>
      <c r="C493" s="244" t="s">
        <v>1495</v>
      </c>
      <c r="D493" s="477"/>
      <c r="E493" s="296"/>
      <c r="F493" s="229">
        <v>8908.26</v>
      </c>
      <c r="G493" s="82"/>
      <c r="H493" s="227"/>
      <c r="I493" s="228"/>
      <c r="J493" s="228"/>
      <c r="K493" s="228"/>
      <c r="L493" s="228"/>
      <c r="M493" s="228"/>
      <c r="N493" s="228"/>
      <c r="O493" s="228"/>
      <c r="P493" s="228"/>
      <c r="Q493" s="228"/>
      <c r="R493" s="228"/>
      <c r="S493" s="262">
        <v>8908.26</v>
      </c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9"/>
    </row>
    <row r="494" spans="1:33" s="83" customFormat="1" ht="14.1" customHeight="1" x14ac:dyDescent="0.2">
      <c r="A494" s="81"/>
      <c r="B494" s="397" t="s">
        <v>832</v>
      </c>
      <c r="C494" s="244" t="s">
        <v>1496</v>
      </c>
      <c r="D494" s="477"/>
      <c r="E494" s="296"/>
      <c r="F494" s="229">
        <v>5938.84</v>
      </c>
      <c r="G494" s="82"/>
      <c r="H494" s="227"/>
      <c r="I494" s="228"/>
      <c r="J494" s="228"/>
      <c r="K494" s="228"/>
      <c r="L494" s="228"/>
      <c r="M494" s="228"/>
      <c r="N494" s="228"/>
      <c r="O494" s="228"/>
      <c r="P494" s="228"/>
      <c r="Q494" s="228"/>
      <c r="R494" s="228"/>
      <c r="S494" s="262">
        <v>5938.84</v>
      </c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9"/>
    </row>
    <row r="495" spans="1:33" s="83" customFormat="1" ht="14.1" customHeight="1" x14ac:dyDescent="0.2">
      <c r="A495" s="81"/>
      <c r="B495" s="397" t="s">
        <v>833</v>
      </c>
      <c r="C495" s="244" t="s">
        <v>1497</v>
      </c>
      <c r="D495" s="477"/>
      <c r="E495" s="296"/>
      <c r="F495" s="229">
        <v>15876.9</v>
      </c>
      <c r="G495" s="82"/>
      <c r="H495" s="227"/>
      <c r="I495" s="228"/>
      <c r="J495" s="228"/>
      <c r="K495" s="228"/>
      <c r="L495" s="228"/>
      <c r="M495" s="228"/>
      <c r="N495" s="228"/>
      <c r="O495" s="228"/>
      <c r="P495" s="228"/>
      <c r="Q495" s="228"/>
      <c r="R495" s="228"/>
      <c r="S495" s="262">
        <v>15876.9</v>
      </c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9"/>
    </row>
    <row r="496" spans="1:33" s="83" customFormat="1" ht="14.1" customHeight="1" x14ac:dyDescent="0.2">
      <c r="A496" s="81"/>
      <c r="B496" s="397" t="s">
        <v>834</v>
      </c>
      <c r="C496" s="244" t="s">
        <v>1498</v>
      </c>
      <c r="D496" s="477"/>
      <c r="E496" s="296"/>
      <c r="F496" s="229">
        <v>50806.080000000002</v>
      </c>
      <c r="G496" s="82"/>
      <c r="H496" s="227"/>
      <c r="I496" s="228"/>
      <c r="J496" s="228"/>
      <c r="K496" s="228"/>
      <c r="L496" s="228"/>
      <c r="M496" s="228"/>
      <c r="N496" s="228"/>
      <c r="O496" s="228"/>
      <c r="P496" s="228"/>
      <c r="Q496" s="228"/>
      <c r="R496" s="228"/>
      <c r="S496" s="262">
        <v>50806.080000000002</v>
      </c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9"/>
    </row>
    <row r="497" spans="1:33" s="83" customFormat="1" ht="14.1" customHeight="1" x14ac:dyDescent="0.2">
      <c r="A497" s="81"/>
      <c r="B497" s="397" t="s">
        <v>835</v>
      </c>
      <c r="C497" s="244" t="s">
        <v>1499</v>
      </c>
      <c r="D497" s="477"/>
      <c r="E497" s="296"/>
      <c r="F497" s="229">
        <v>15114.56</v>
      </c>
      <c r="G497" s="82"/>
      <c r="H497" s="227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62">
        <v>15114.56</v>
      </c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9"/>
    </row>
    <row r="498" spans="1:33" s="83" customFormat="1" ht="14.1" customHeight="1" x14ac:dyDescent="0.2">
      <c r="A498" s="81"/>
      <c r="B498" s="397" t="s">
        <v>836</v>
      </c>
      <c r="C498" s="244" t="s">
        <v>1500</v>
      </c>
      <c r="D498" s="477"/>
      <c r="E498" s="296"/>
      <c r="F498" s="229">
        <v>34903.35</v>
      </c>
      <c r="G498" s="82"/>
      <c r="H498" s="227"/>
      <c r="I498" s="228"/>
      <c r="J498" s="228"/>
      <c r="K498" s="228"/>
      <c r="L498" s="228"/>
      <c r="M498" s="228"/>
      <c r="N498" s="228"/>
      <c r="O498" s="228"/>
      <c r="P498" s="228"/>
      <c r="Q498" s="228"/>
      <c r="R498" s="228"/>
      <c r="S498" s="262">
        <v>34903.35</v>
      </c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9"/>
    </row>
    <row r="499" spans="1:33" s="83" customFormat="1" ht="14.1" customHeight="1" x14ac:dyDescent="0.2">
      <c r="A499" s="81"/>
      <c r="B499" s="397" t="s">
        <v>837</v>
      </c>
      <c r="C499" s="244" t="s">
        <v>1501</v>
      </c>
      <c r="D499" s="477"/>
      <c r="E499" s="296"/>
      <c r="F499" s="229">
        <v>23268.9</v>
      </c>
      <c r="G499" s="82"/>
      <c r="H499" s="227"/>
      <c r="I499" s="228"/>
      <c r="J499" s="228"/>
      <c r="K499" s="228"/>
      <c r="L499" s="228"/>
      <c r="M499" s="228"/>
      <c r="N499" s="228"/>
      <c r="O499" s="228"/>
      <c r="P499" s="228"/>
      <c r="Q499" s="228"/>
      <c r="R499" s="228"/>
      <c r="S499" s="262">
        <v>23268.9</v>
      </c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9"/>
    </row>
    <row r="500" spans="1:33" s="83" customFormat="1" ht="14.1" customHeight="1" x14ac:dyDescent="0.2">
      <c r="A500" s="81"/>
      <c r="B500" s="397" t="s">
        <v>838</v>
      </c>
      <c r="C500" s="244" t="s">
        <v>1502</v>
      </c>
      <c r="D500" s="477"/>
      <c r="E500" s="296"/>
      <c r="F500" s="229">
        <v>2461.8200000000002</v>
      </c>
      <c r="G500" s="82"/>
      <c r="H500" s="227"/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262">
        <v>2461.8200000000002</v>
      </c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9"/>
    </row>
    <row r="501" spans="1:33" s="83" customFormat="1" ht="14.1" customHeight="1" x14ac:dyDescent="0.2">
      <c r="A501" s="81"/>
      <c r="B501" s="397" t="s">
        <v>839</v>
      </c>
      <c r="C501" s="244" t="s">
        <v>1503</v>
      </c>
      <c r="D501" s="477"/>
      <c r="E501" s="296"/>
      <c r="F501" s="229">
        <v>13205.22</v>
      </c>
      <c r="G501" s="82"/>
      <c r="H501" s="227"/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262">
        <v>12655</v>
      </c>
      <c r="T501" s="228">
        <v>550.22</v>
      </c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9"/>
    </row>
    <row r="502" spans="1:33" s="83" customFormat="1" ht="14.1" customHeight="1" x14ac:dyDescent="0.2">
      <c r="A502" s="81"/>
      <c r="B502" s="397" t="s">
        <v>840</v>
      </c>
      <c r="C502" s="244" t="s">
        <v>1504</v>
      </c>
      <c r="D502" s="477"/>
      <c r="E502" s="296"/>
      <c r="F502" s="229">
        <v>8428.48</v>
      </c>
      <c r="G502" s="82"/>
      <c r="H502" s="227"/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228"/>
      <c r="T502" s="262">
        <v>8428.48</v>
      </c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9"/>
    </row>
    <row r="503" spans="1:33" s="83" customFormat="1" ht="14.1" customHeight="1" x14ac:dyDescent="0.2">
      <c r="A503" s="81"/>
      <c r="B503" s="397" t="s">
        <v>841</v>
      </c>
      <c r="C503" s="244" t="s">
        <v>1505</v>
      </c>
      <c r="D503" s="477"/>
      <c r="E503" s="296"/>
      <c r="F503" s="229">
        <v>4362.4799999999996</v>
      </c>
      <c r="G503" s="82"/>
      <c r="H503" s="227"/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228"/>
      <c r="T503" s="262">
        <v>4362.4799999999996</v>
      </c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9"/>
    </row>
    <row r="504" spans="1:33" s="83" customFormat="1" ht="14.1" customHeight="1" x14ac:dyDescent="0.2">
      <c r="A504" s="81"/>
      <c r="B504" s="397" t="s">
        <v>842</v>
      </c>
      <c r="C504" s="244" t="s">
        <v>1506</v>
      </c>
      <c r="D504" s="477"/>
      <c r="E504" s="296"/>
      <c r="F504" s="229">
        <v>32646.74</v>
      </c>
      <c r="G504" s="82"/>
      <c r="H504" s="227"/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62">
        <v>32646.74</v>
      </c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9"/>
    </row>
    <row r="505" spans="1:33" s="83" customFormat="1" ht="14.1" customHeight="1" x14ac:dyDescent="0.2">
      <c r="A505" s="81"/>
      <c r="B505" s="397" t="s">
        <v>843</v>
      </c>
      <c r="C505" s="244" t="s">
        <v>1507</v>
      </c>
      <c r="D505" s="477"/>
      <c r="E505" s="296"/>
      <c r="F505" s="229">
        <v>5661.2</v>
      </c>
      <c r="G505" s="82"/>
      <c r="H505" s="227"/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228"/>
      <c r="T505" s="262">
        <v>5661.2</v>
      </c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9"/>
    </row>
    <row r="506" spans="1:33" s="83" customFormat="1" ht="14.1" customHeight="1" x14ac:dyDescent="0.2">
      <c r="A506" s="81"/>
      <c r="B506" s="397" t="s">
        <v>844</v>
      </c>
      <c r="C506" s="244" t="s">
        <v>1508</v>
      </c>
      <c r="D506" s="477"/>
      <c r="E506" s="296"/>
      <c r="F506" s="229">
        <v>5661.2</v>
      </c>
      <c r="G506" s="82"/>
      <c r="H506" s="227"/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228"/>
      <c r="T506" s="262">
        <v>5661.2</v>
      </c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9"/>
    </row>
    <row r="507" spans="1:33" s="83" customFormat="1" ht="14.1" customHeight="1" x14ac:dyDescent="0.2">
      <c r="A507" s="81"/>
      <c r="B507" s="397" t="s">
        <v>845</v>
      </c>
      <c r="C507" s="244" t="s">
        <v>1509</v>
      </c>
      <c r="D507" s="477"/>
      <c r="E507" s="296"/>
      <c r="F507" s="229">
        <v>15191</v>
      </c>
      <c r="G507" s="82"/>
      <c r="H507" s="227"/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228"/>
      <c r="T507" s="262">
        <v>15191</v>
      </c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9"/>
    </row>
    <row r="508" spans="1:33" s="83" customFormat="1" ht="14.1" customHeight="1" x14ac:dyDescent="0.2">
      <c r="A508" s="81"/>
      <c r="B508" s="397" t="s">
        <v>846</v>
      </c>
      <c r="C508" s="244" t="s">
        <v>1510</v>
      </c>
      <c r="D508" s="477"/>
      <c r="E508" s="296"/>
      <c r="F508" s="229">
        <v>3615.46</v>
      </c>
      <c r="G508" s="82"/>
      <c r="H508" s="227"/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62">
        <v>3615.46</v>
      </c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9"/>
    </row>
    <row r="509" spans="1:33" s="83" customFormat="1" ht="14.1" customHeight="1" x14ac:dyDescent="0.2">
      <c r="A509" s="81"/>
      <c r="B509" s="397" t="s">
        <v>847</v>
      </c>
      <c r="C509" s="244" t="s">
        <v>1511</v>
      </c>
      <c r="D509" s="477"/>
      <c r="E509" s="296"/>
      <c r="F509" s="229">
        <v>4736.16</v>
      </c>
      <c r="G509" s="82"/>
      <c r="H509" s="227"/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62">
        <v>4736.16</v>
      </c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9"/>
    </row>
    <row r="510" spans="1:33" s="83" customFormat="1" ht="14.1" customHeight="1" x14ac:dyDescent="0.2">
      <c r="A510" s="81"/>
      <c r="B510" s="397" t="s">
        <v>848</v>
      </c>
      <c r="C510" s="244" t="s">
        <v>1512</v>
      </c>
      <c r="D510" s="477"/>
      <c r="E510" s="296"/>
      <c r="F510" s="229">
        <v>1395.04</v>
      </c>
      <c r="G510" s="82"/>
      <c r="H510" s="227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62">
        <v>1395.04</v>
      </c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9"/>
    </row>
    <row r="511" spans="1:33" s="83" customFormat="1" ht="14.1" customHeight="1" x14ac:dyDescent="0.2">
      <c r="A511" s="81"/>
      <c r="B511" s="397" t="s">
        <v>849</v>
      </c>
      <c r="C511" s="244" t="s">
        <v>1513</v>
      </c>
      <c r="D511" s="477"/>
      <c r="E511" s="296"/>
      <c r="F511" s="229">
        <v>1878.9</v>
      </c>
      <c r="G511" s="82"/>
      <c r="H511" s="227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62">
        <v>1878.9</v>
      </c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9"/>
    </row>
    <row r="512" spans="1:33" s="83" customFormat="1" ht="14.1" customHeight="1" x14ac:dyDescent="0.2">
      <c r="A512" s="81"/>
      <c r="B512" s="397" t="s">
        <v>850</v>
      </c>
      <c r="C512" s="244" t="s">
        <v>1514</v>
      </c>
      <c r="D512" s="477"/>
      <c r="E512" s="296"/>
      <c r="F512" s="229">
        <v>40975.449999999997</v>
      </c>
      <c r="G512" s="82"/>
      <c r="H512" s="227"/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228"/>
      <c r="T512" s="262">
        <v>11951.17</v>
      </c>
      <c r="U512" s="262">
        <v>29024.28</v>
      </c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9"/>
    </row>
    <row r="513" spans="1:33" s="83" customFormat="1" ht="14.1" customHeight="1" x14ac:dyDescent="0.2">
      <c r="A513" s="81"/>
      <c r="B513" s="397" t="s">
        <v>851</v>
      </c>
      <c r="C513" s="244" t="s">
        <v>1515</v>
      </c>
      <c r="D513" s="477"/>
      <c r="E513" s="296"/>
      <c r="F513" s="229">
        <v>16341.79</v>
      </c>
      <c r="G513" s="82"/>
      <c r="H513" s="227"/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62">
        <v>16341.79</v>
      </c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9"/>
    </row>
    <row r="514" spans="1:33" s="83" customFormat="1" ht="14.1" customHeight="1" x14ac:dyDescent="0.2">
      <c r="A514" s="81"/>
      <c r="B514" s="397" t="s">
        <v>852</v>
      </c>
      <c r="C514" s="244" t="s">
        <v>1516</v>
      </c>
      <c r="D514" s="477"/>
      <c r="E514" s="296"/>
      <c r="F514" s="229">
        <v>1127.02</v>
      </c>
      <c r="G514" s="82"/>
      <c r="H514" s="227"/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62">
        <v>1127.02</v>
      </c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9"/>
    </row>
    <row r="515" spans="1:33" s="83" customFormat="1" ht="14.1" customHeight="1" x14ac:dyDescent="0.2">
      <c r="A515" s="81"/>
      <c r="B515" s="397" t="s">
        <v>853</v>
      </c>
      <c r="C515" s="244" t="s">
        <v>1517</v>
      </c>
      <c r="D515" s="477"/>
      <c r="E515" s="296"/>
      <c r="F515" s="229">
        <v>31205.72</v>
      </c>
      <c r="G515" s="82"/>
      <c r="H515" s="227"/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62">
        <v>22754.17</v>
      </c>
      <c r="V515" s="262">
        <v>8451.5499999999993</v>
      </c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9"/>
    </row>
    <row r="516" spans="1:33" s="83" customFormat="1" ht="14.1" customHeight="1" x14ac:dyDescent="0.2">
      <c r="A516" s="81"/>
      <c r="B516" s="397" t="s">
        <v>854</v>
      </c>
      <c r="C516" s="244" t="s">
        <v>1518</v>
      </c>
      <c r="D516" s="477"/>
      <c r="E516" s="296"/>
      <c r="F516" s="229">
        <v>24518.78</v>
      </c>
      <c r="G516" s="82"/>
      <c r="H516" s="227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62">
        <v>22347.85</v>
      </c>
      <c r="V516" s="262">
        <v>2170.9299999999998</v>
      </c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9"/>
    </row>
    <row r="517" spans="1:33" s="83" customFormat="1" ht="14.1" customHeight="1" x14ac:dyDescent="0.2">
      <c r="A517" s="81"/>
      <c r="B517" s="397" t="s">
        <v>855</v>
      </c>
      <c r="C517" s="244" t="s">
        <v>1519</v>
      </c>
      <c r="D517" s="477"/>
      <c r="E517" s="296"/>
      <c r="F517" s="229">
        <v>37291.199999999997</v>
      </c>
      <c r="G517" s="82"/>
      <c r="H517" s="227"/>
      <c r="I517" s="228"/>
      <c r="J517" s="228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62">
        <v>27191.5</v>
      </c>
      <c r="V517" s="262">
        <v>10099.700000000001</v>
      </c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9"/>
    </row>
    <row r="518" spans="1:33" s="83" customFormat="1" ht="14.1" customHeight="1" x14ac:dyDescent="0.2">
      <c r="A518" s="81"/>
      <c r="B518" s="397" t="s">
        <v>856</v>
      </c>
      <c r="C518" s="244" t="s">
        <v>1520</v>
      </c>
      <c r="D518" s="477"/>
      <c r="E518" s="296"/>
      <c r="F518" s="229">
        <v>9944.32</v>
      </c>
      <c r="G518" s="82"/>
      <c r="H518" s="227"/>
      <c r="I518" s="228"/>
      <c r="J518" s="228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62">
        <v>9944.32</v>
      </c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9"/>
    </row>
    <row r="519" spans="1:33" s="83" customFormat="1" ht="14.1" customHeight="1" x14ac:dyDescent="0.2">
      <c r="A519" s="81"/>
      <c r="B519" s="397" t="s">
        <v>857</v>
      </c>
      <c r="C519" s="244" t="s">
        <v>1521</v>
      </c>
      <c r="D519" s="477"/>
      <c r="E519" s="296"/>
      <c r="F519" s="229">
        <v>4115.25</v>
      </c>
      <c r="G519" s="82"/>
      <c r="H519" s="227"/>
      <c r="I519" s="228"/>
      <c r="J519" s="228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62">
        <v>4115.25</v>
      </c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9"/>
    </row>
    <row r="520" spans="1:33" s="83" customFormat="1" ht="14.1" customHeight="1" x14ac:dyDescent="0.2">
      <c r="A520" s="81"/>
      <c r="B520" s="397" t="s">
        <v>858</v>
      </c>
      <c r="C520" s="244" t="s">
        <v>1522</v>
      </c>
      <c r="D520" s="477"/>
      <c r="E520" s="296"/>
      <c r="F520" s="229">
        <v>15089.25</v>
      </c>
      <c r="G520" s="82"/>
      <c r="H520" s="227"/>
      <c r="I520" s="228"/>
      <c r="J520" s="228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62">
        <v>10939.71</v>
      </c>
      <c r="V520" s="262">
        <v>4149.54</v>
      </c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9"/>
    </row>
    <row r="521" spans="1:33" s="83" customFormat="1" ht="14.1" customHeight="1" x14ac:dyDescent="0.2">
      <c r="A521" s="81"/>
      <c r="B521" s="397" t="s">
        <v>859</v>
      </c>
      <c r="C521" s="244" t="s">
        <v>1523</v>
      </c>
      <c r="D521" s="477"/>
      <c r="E521" s="296"/>
      <c r="F521" s="229">
        <v>18554.03</v>
      </c>
      <c r="G521" s="82"/>
      <c r="H521" s="227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62">
        <v>18554.03</v>
      </c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9"/>
    </row>
    <row r="522" spans="1:33" s="83" customFormat="1" ht="14.1" customHeight="1" x14ac:dyDescent="0.2">
      <c r="A522" s="81"/>
      <c r="B522" s="397" t="s">
        <v>860</v>
      </c>
      <c r="C522" s="244" t="s">
        <v>1524</v>
      </c>
      <c r="D522" s="477"/>
      <c r="E522" s="296"/>
      <c r="F522" s="229">
        <v>15180.57</v>
      </c>
      <c r="G522" s="82"/>
      <c r="H522" s="227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62">
        <v>12017.95</v>
      </c>
      <c r="W522" s="262">
        <v>3162.62</v>
      </c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9"/>
    </row>
    <row r="523" spans="1:33" s="83" customFormat="1" ht="14.1" customHeight="1" x14ac:dyDescent="0.2">
      <c r="A523" s="81"/>
      <c r="B523" s="397" t="s">
        <v>861</v>
      </c>
      <c r="C523" s="244" t="s">
        <v>1525</v>
      </c>
      <c r="D523" s="477"/>
      <c r="E523" s="296"/>
      <c r="F523" s="229">
        <v>1807.02</v>
      </c>
      <c r="G523" s="82"/>
      <c r="H523" s="227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62">
        <v>1807.02</v>
      </c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9"/>
    </row>
    <row r="524" spans="1:33" s="83" customFormat="1" ht="14.1" customHeight="1" x14ac:dyDescent="0.2">
      <c r="A524" s="81"/>
      <c r="B524" s="397" t="s">
        <v>862</v>
      </c>
      <c r="C524" s="244" t="s">
        <v>1526</v>
      </c>
      <c r="D524" s="477"/>
      <c r="E524" s="296"/>
      <c r="F524" s="229">
        <v>19877.22</v>
      </c>
      <c r="G524" s="82"/>
      <c r="H524" s="227"/>
      <c r="I524" s="228"/>
      <c r="J524" s="228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62">
        <v>19877.22</v>
      </c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9"/>
    </row>
    <row r="525" spans="1:33" s="83" customFormat="1" ht="14.1" customHeight="1" x14ac:dyDescent="0.2">
      <c r="A525" s="81"/>
      <c r="B525" s="397" t="s">
        <v>863</v>
      </c>
      <c r="C525" s="244" t="s">
        <v>1527</v>
      </c>
      <c r="D525" s="477"/>
      <c r="E525" s="296"/>
      <c r="F525" s="229">
        <v>18061.650000000001</v>
      </c>
      <c r="G525" s="82"/>
      <c r="H525" s="227"/>
      <c r="I525" s="228"/>
      <c r="J525" s="228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62">
        <v>11890.59</v>
      </c>
      <c r="X525" s="262">
        <v>6171.06</v>
      </c>
      <c r="Y525" s="228"/>
      <c r="Z525" s="228"/>
      <c r="AA525" s="228"/>
      <c r="AB525" s="228"/>
      <c r="AC525" s="228"/>
      <c r="AD525" s="228"/>
      <c r="AE525" s="228"/>
      <c r="AF525" s="228"/>
      <c r="AG525" s="229"/>
    </row>
    <row r="526" spans="1:33" s="83" customFormat="1" ht="14.1" customHeight="1" x14ac:dyDescent="0.2">
      <c r="A526" s="81"/>
      <c r="B526" s="397" t="s">
        <v>864</v>
      </c>
      <c r="C526" s="244" t="s">
        <v>1528</v>
      </c>
      <c r="D526" s="477"/>
      <c r="E526" s="296"/>
      <c r="F526" s="229">
        <v>886.7</v>
      </c>
      <c r="G526" s="82"/>
      <c r="H526" s="227"/>
      <c r="I526" s="228"/>
      <c r="J526" s="228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>
        <v>886.7</v>
      </c>
      <c r="Y526" s="228"/>
      <c r="Z526" s="228"/>
      <c r="AA526" s="228"/>
      <c r="AB526" s="228"/>
      <c r="AC526" s="228"/>
      <c r="AD526" s="228"/>
      <c r="AE526" s="228"/>
      <c r="AF526" s="228"/>
      <c r="AG526" s="229"/>
    </row>
    <row r="527" spans="1:33" s="83" customFormat="1" ht="14.1" customHeight="1" x14ac:dyDescent="0.2">
      <c r="A527" s="81"/>
      <c r="B527" s="397" t="s">
        <v>865</v>
      </c>
      <c r="C527" s="244" t="s">
        <v>1529</v>
      </c>
      <c r="D527" s="477"/>
      <c r="E527" s="296"/>
      <c r="F527" s="229">
        <v>5752.2</v>
      </c>
      <c r="G527" s="82"/>
      <c r="H527" s="227"/>
      <c r="I527" s="228"/>
      <c r="J527" s="228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62">
        <v>5752.2</v>
      </c>
      <c r="Y527" s="228"/>
      <c r="Z527" s="228"/>
      <c r="AA527" s="228"/>
      <c r="AB527" s="228"/>
      <c r="AC527" s="228"/>
      <c r="AD527" s="228"/>
      <c r="AE527" s="228"/>
      <c r="AF527" s="228"/>
      <c r="AG527" s="229"/>
    </row>
    <row r="528" spans="1:33" s="83" customFormat="1" ht="14.1" customHeight="1" x14ac:dyDescent="0.2">
      <c r="A528" s="81"/>
      <c r="B528" s="397" t="s">
        <v>866</v>
      </c>
      <c r="C528" s="244" t="s">
        <v>1530</v>
      </c>
      <c r="D528" s="477"/>
      <c r="E528" s="296"/>
      <c r="F528" s="229">
        <v>1057.44</v>
      </c>
      <c r="G528" s="82"/>
      <c r="H528" s="227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62">
        <v>1057.44</v>
      </c>
      <c r="Y528" s="228"/>
      <c r="Z528" s="228"/>
      <c r="AA528" s="228"/>
      <c r="AB528" s="228"/>
      <c r="AC528" s="228"/>
      <c r="AD528" s="228"/>
      <c r="AE528" s="228"/>
      <c r="AF528" s="228"/>
      <c r="AG528" s="229"/>
    </row>
    <row r="529" spans="1:33" s="83" customFormat="1" ht="14.1" customHeight="1" x14ac:dyDescent="0.2">
      <c r="A529" s="81"/>
      <c r="B529" s="397" t="s">
        <v>867</v>
      </c>
      <c r="C529" s="244" t="s">
        <v>1531</v>
      </c>
      <c r="D529" s="477"/>
      <c r="E529" s="296"/>
      <c r="F529" s="229">
        <v>1309.4100000000001</v>
      </c>
      <c r="G529" s="82"/>
      <c r="H529" s="227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62">
        <v>1309.4100000000001</v>
      </c>
      <c r="Y529" s="228"/>
      <c r="Z529" s="228"/>
      <c r="AA529" s="228"/>
      <c r="AB529" s="228"/>
      <c r="AC529" s="228"/>
      <c r="AD529" s="228"/>
      <c r="AE529" s="228"/>
      <c r="AF529" s="228"/>
      <c r="AG529" s="229"/>
    </row>
    <row r="530" spans="1:33" s="83" customFormat="1" ht="14.1" customHeight="1" x14ac:dyDescent="0.2">
      <c r="A530" s="81"/>
      <c r="B530" s="397" t="s">
        <v>868</v>
      </c>
      <c r="C530" s="244" t="s">
        <v>1532</v>
      </c>
      <c r="D530" s="477"/>
      <c r="E530" s="296"/>
      <c r="F530" s="229">
        <v>367.47</v>
      </c>
      <c r="G530" s="82"/>
      <c r="H530" s="227"/>
      <c r="I530" s="228"/>
      <c r="J530" s="228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>
        <v>367.47</v>
      </c>
      <c r="Y530" s="228"/>
      <c r="Z530" s="228"/>
      <c r="AA530" s="228"/>
      <c r="AB530" s="228"/>
      <c r="AC530" s="228"/>
      <c r="AD530" s="228"/>
      <c r="AE530" s="228"/>
      <c r="AF530" s="228"/>
      <c r="AG530" s="229"/>
    </row>
    <row r="531" spans="1:33" s="83" customFormat="1" ht="14.1" customHeight="1" x14ac:dyDescent="0.2">
      <c r="A531" s="81"/>
      <c r="B531" s="397" t="s">
        <v>869</v>
      </c>
      <c r="C531" s="244" t="s">
        <v>1533</v>
      </c>
      <c r="D531" s="477"/>
      <c r="E531" s="296"/>
      <c r="F531" s="229">
        <v>1981.48</v>
      </c>
      <c r="G531" s="82"/>
      <c r="H531" s="227"/>
      <c r="I531" s="228"/>
      <c r="J531" s="228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62">
        <v>1981.48</v>
      </c>
      <c r="Y531" s="228"/>
      <c r="Z531" s="228"/>
      <c r="AA531" s="228"/>
      <c r="AB531" s="228"/>
      <c r="AC531" s="228"/>
      <c r="AD531" s="228"/>
      <c r="AE531" s="228"/>
      <c r="AF531" s="228"/>
      <c r="AG531" s="229"/>
    </row>
    <row r="532" spans="1:33" s="83" customFormat="1" ht="14.1" customHeight="1" x14ac:dyDescent="0.2">
      <c r="A532" s="81"/>
      <c r="B532" s="397" t="s">
        <v>870</v>
      </c>
      <c r="C532" s="244" t="s">
        <v>1534</v>
      </c>
      <c r="D532" s="477"/>
      <c r="E532" s="296"/>
      <c r="F532" s="229">
        <v>667.79</v>
      </c>
      <c r="G532" s="82"/>
      <c r="H532" s="227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>
        <v>667.79</v>
      </c>
      <c r="Y532" s="228"/>
      <c r="Z532" s="228"/>
      <c r="AA532" s="228"/>
      <c r="AB532" s="228"/>
      <c r="AC532" s="228"/>
      <c r="AD532" s="228"/>
      <c r="AE532" s="228"/>
      <c r="AF532" s="228"/>
      <c r="AG532" s="229"/>
    </row>
    <row r="533" spans="1:33" s="83" customFormat="1" ht="14.1" customHeight="1" x14ac:dyDescent="0.2">
      <c r="A533" s="81"/>
      <c r="B533" s="397" t="s">
        <v>871</v>
      </c>
      <c r="C533" s="244" t="s">
        <v>1535</v>
      </c>
      <c r="D533" s="477"/>
      <c r="E533" s="296"/>
      <c r="F533" s="229">
        <v>1335.58</v>
      </c>
      <c r="G533" s="82"/>
      <c r="H533" s="227"/>
      <c r="I533" s="228"/>
      <c r="J533" s="228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62">
        <v>1335.58</v>
      </c>
      <c r="Y533" s="228"/>
      <c r="Z533" s="228"/>
      <c r="AA533" s="228"/>
      <c r="AB533" s="228"/>
      <c r="AC533" s="228"/>
      <c r="AD533" s="228"/>
      <c r="AE533" s="228"/>
      <c r="AF533" s="228"/>
      <c r="AG533" s="229"/>
    </row>
    <row r="534" spans="1:33" s="83" customFormat="1" ht="14.1" customHeight="1" x14ac:dyDescent="0.2">
      <c r="A534" s="81"/>
      <c r="B534" s="397" t="s">
        <v>872</v>
      </c>
      <c r="C534" s="244" t="s">
        <v>1536</v>
      </c>
      <c r="D534" s="477"/>
      <c r="E534" s="296"/>
      <c r="F534" s="229">
        <v>726.7</v>
      </c>
      <c r="G534" s="82"/>
      <c r="H534" s="227"/>
      <c r="I534" s="228"/>
      <c r="J534" s="228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>
        <v>211.95</v>
      </c>
      <c r="Y534" s="228">
        <v>514.75</v>
      </c>
      <c r="Z534" s="228"/>
      <c r="AA534" s="228"/>
      <c r="AB534" s="228"/>
      <c r="AC534" s="228"/>
      <c r="AD534" s="228"/>
      <c r="AE534" s="228"/>
      <c r="AF534" s="228"/>
      <c r="AG534" s="229"/>
    </row>
    <row r="535" spans="1:33" s="83" customFormat="1" ht="14.1" customHeight="1" x14ac:dyDescent="0.2">
      <c r="A535" s="81"/>
      <c r="B535" s="397" t="s">
        <v>873</v>
      </c>
      <c r="C535" s="244" t="s">
        <v>1537</v>
      </c>
      <c r="D535" s="477"/>
      <c r="E535" s="296"/>
      <c r="F535" s="229">
        <v>1305.68</v>
      </c>
      <c r="G535" s="82"/>
      <c r="H535" s="227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62">
        <v>1305.68</v>
      </c>
      <c r="Z535" s="228"/>
      <c r="AA535" s="228"/>
      <c r="AB535" s="228"/>
      <c r="AC535" s="228"/>
      <c r="AD535" s="228"/>
      <c r="AE535" s="228"/>
      <c r="AF535" s="228"/>
      <c r="AG535" s="229"/>
    </row>
    <row r="536" spans="1:33" s="83" customFormat="1" ht="14.1" customHeight="1" x14ac:dyDescent="0.2">
      <c r="A536" s="81"/>
      <c r="B536" s="397" t="s">
        <v>874</v>
      </c>
      <c r="C536" s="244" t="s">
        <v>1538</v>
      </c>
      <c r="D536" s="477"/>
      <c r="E536" s="296"/>
      <c r="F536" s="229">
        <v>2231.77</v>
      </c>
      <c r="G536" s="82"/>
      <c r="H536" s="227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62">
        <v>2231.77</v>
      </c>
      <c r="Z536" s="228"/>
      <c r="AA536" s="228"/>
      <c r="AB536" s="228"/>
      <c r="AC536" s="228"/>
      <c r="AD536" s="228"/>
      <c r="AE536" s="228"/>
      <c r="AF536" s="228"/>
      <c r="AG536" s="229"/>
    </row>
    <row r="537" spans="1:33" s="83" customFormat="1" ht="14.1" customHeight="1" x14ac:dyDescent="0.2">
      <c r="A537" s="81"/>
      <c r="B537" s="397" t="s">
        <v>875</v>
      </c>
      <c r="C537" s="244" t="s">
        <v>1539</v>
      </c>
      <c r="D537" s="477"/>
      <c r="E537" s="296"/>
      <c r="F537" s="229">
        <v>3514.11</v>
      </c>
      <c r="G537" s="82"/>
      <c r="H537" s="227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62">
        <v>3514.11</v>
      </c>
      <c r="Z537" s="228"/>
      <c r="AA537" s="228"/>
      <c r="AB537" s="228"/>
      <c r="AC537" s="228"/>
      <c r="AD537" s="228"/>
      <c r="AE537" s="228"/>
      <c r="AF537" s="228"/>
      <c r="AG537" s="229"/>
    </row>
    <row r="538" spans="1:33" s="83" customFormat="1" ht="14.1" customHeight="1" x14ac:dyDescent="0.2">
      <c r="A538" s="81"/>
      <c r="B538" s="397" t="s">
        <v>876</v>
      </c>
      <c r="C538" s="244" t="s">
        <v>1540</v>
      </c>
      <c r="D538" s="477"/>
      <c r="E538" s="296"/>
      <c r="F538" s="229">
        <v>22419.25</v>
      </c>
      <c r="G538" s="82"/>
      <c r="H538" s="227"/>
      <c r="I538" s="228"/>
      <c r="J538" s="228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62">
        <v>22419.25</v>
      </c>
      <c r="Z538" s="228"/>
      <c r="AA538" s="228"/>
      <c r="AB538" s="228"/>
      <c r="AC538" s="228"/>
      <c r="AD538" s="228"/>
      <c r="AE538" s="228"/>
      <c r="AF538" s="228"/>
      <c r="AG538" s="229"/>
    </row>
    <row r="539" spans="1:33" s="83" customFormat="1" ht="14.1" customHeight="1" x14ac:dyDescent="0.2">
      <c r="A539" s="81"/>
      <c r="B539" s="397" t="s">
        <v>877</v>
      </c>
      <c r="C539" s="244" t="s">
        <v>1541</v>
      </c>
      <c r="D539" s="477"/>
      <c r="E539" s="296"/>
      <c r="F539" s="229">
        <v>76915.199999999997</v>
      </c>
      <c r="G539" s="82"/>
      <c r="H539" s="227"/>
      <c r="I539" s="228"/>
      <c r="J539" s="228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62">
        <v>12498.72</v>
      </c>
      <c r="Z539" s="262">
        <v>64416.480000000003</v>
      </c>
      <c r="AA539" s="228"/>
      <c r="AB539" s="228"/>
      <c r="AC539" s="228"/>
      <c r="AD539" s="228"/>
      <c r="AE539" s="228"/>
      <c r="AF539" s="228"/>
      <c r="AG539" s="229"/>
    </row>
    <row r="540" spans="1:33" s="83" customFormat="1" ht="14.1" customHeight="1" x14ac:dyDescent="0.2">
      <c r="A540" s="81"/>
      <c r="B540" s="396" t="s">
        <v>319</v>
      </c>
      <c r="C540" s="243" t="s">
        <v>1542</v>
      </c>
      <c r="D540" s="476"/>
      <c r="E540" s="295"/>
      <c r="F540" s="226">
        <v>393646.7</v>
      </c>
      <c r="G540" s="82"/>
      <c r="H540" s="224"/>
      <c r="I540" s="225"/>
      <c r="J540" s="225"/>
      <c r="K540" s="225"/>
      <c r="L540" s="225"/>
      <c r="M540" s="225"/>
      <c r="N540" s="225"/>
      <c r="O540" s="225"/>
      <c r="P540" s="225"/>
      <c r="Q540" s="225"/>
      <c r="R540" s="225"/>
      <c r="S540" s="225"/>
      <c r="T540" s="225"/>
      <c r="U540" s="260">
        <v>55531.85</v>
      </c>
      <c r="V540" s="260">
        <v>63529</v>
      </c>
      <c r="W540" s="260">
        <v>63900.15</v>
      </c>
      <c r="X540" s="260">
        <v>141936.51999999999</v>
      </c>
      <c r="Y540" s="260">
        <v>55390.25</v>
      </c>
      <c r="Z540" s="260">
        <v>13358.93</v>
      </c>
      <c r="AA540" s="225"/>
      <c r="AB540" s="225"/>
      <c r="AC540" s="225"/>
      <c r="AD540" s="225"/>
      <c r="AE540" s="225"/>
      <c r="AF540" s="225"/>
      <c r="AG540" s="226"/>
    </row>
    <row r="541" spans="1:33" s="83" customFormat="1" ht="14.1" customHeight="1" x14ac:dyDescent="0.2">
      <c r="A541" s="81"/>
      <c r="B541" s="397" t="s">
        <v>878</v>
      </c>
      <c r="C541" s="244" t="s">
        <v>1543</v>
      </c>
      <c r="D541" s="477"/>
      <c r="E541" s="296"/>
      <c r="F541" s="229">
        <v>5282.99</v>
      </c>
      <c r="G541" s="82"/>
      <c r="H541" s="227"/>
      <c r="I541" s="228"/>
      <c r="J541" s="228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62">
        <v>5282.99</v>
      </c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9"/>
    </row>
    <row r="542" spans="1:33" s="83" customFormat="1" ht="14.1" customHeight="1" x14ac:dyDescent="0.2">
      <c r="A542" s="81"/>
      <c r="B542" s="397" t="s">
        <v>879</v>
      </c>
      <c r="C542" s="244" t="s">
        <v>1544</v>
      </c>
      <c r="D542" s="477"/>
      <c r="E542" s="296"/>
      <c r="F542" s="229">
        <v>3363</v>
      </c>
      <c r="G542" s="82"/>
      <c r="H542" s="227"/>
      <c r="I542" s="228"/>
      <c r="J542" s="228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62">
        <v>3363</v>
      </c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9"/>
    </row>
    <row r="543" spans="1:33" s="83" customFormat="1" ht="14.1" customHeight="1" x14ac:dyDescent="0.2">
      <c r="A543" s="81"/>
      <c r="B543" s="397" t="s">
        <v>880</v>
      </c>
      <c r="C543" s="244" t="s">
        <v>1545</v>
      </c>
      <c r="D543" s="477"/>
      <c r="E543" s="296"/>
      <c r="F543" s="229">
        <v>11637.36</v>
      </c>
      <c r="G543" s="82"/>
      <c r="H543" s="227"/>
      <c r="I543" s="228"/>
      <c r="J543" s="228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62">
        <v>11637.36</v>
      </c>
      <c r="V543" s="228"/>
      <c r="W543" s="228"/>
      <c r="X543" s="228"/>
      <c r="Y543" s="228"/>
      <c r="Z543" s="228"/>
      <c r="AA543" s="228"/>
      <c r="AB543" s="228"/>
      <c r="AC543" s="228"/>
      <c r="AD543" s="228"/>
      <c r="AE543" s="228"/>
      <c r="AF543" s="228"/>
      <c r="AG543" s="229"/>
    </row>
    <row r="544" spans="1:33" s="83" customFormat="1" ht="14.1" customHeight="1" x14ac:dyDescent="0.2">
      <c r="A544" s="81"/>
      <c r="B544" s="397" t="s">
        <v>881</v>
      </c>
      <c r="C544" s="244" t="s">
        <v>1546</v>
      </c>
      <c r="D544" s="477"/>
      <c r="E544" s="296"/>
      <c r="F544" s="229">
        <v>4783.4399999999996</v>
      </c>
      <c r="G544" s="82"/>
      <c r="H544" s="227"/>
      <c r="I544" s="228"/>
      <c r="J544" s="228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62">
        <v>4783.4399999999996</v>
      </c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9"/>
    </row>
    <row r="545" spans="1:33" s="83" customFormat="1" ht="14.1" customHeight="1" x14ac:dyDescent="0.2">
      <c r="A545" s="81"/>
      <c r="B545" s="397" t="s">
        <v>882</v>
      </c>
      <c r="C545" s="244" t="s">
        <v>1547</v>
      </c>
      <c r="D545" s="477"/>
      <c r="E545" s="296"/>
      <c r="F545" s="229">
        <v>13333.2</v>
      </c>
      <c r="G545" s="82"/>
      <c r="H545" s="227"/>
      <c r="I545" s="228"/>
      <c r="J545" s="228"/>
      <c r="K545" s="228"/>
      <c r="L545" s="228"/>
      <c r="M545" s="228"/>
      <c r="N545" s="228"/>
      <c r="O545" s="228"/>
      <c r="P545" s="228"/>
      <c r="Q545" s="228"/>
      <c r="R545" s="228"/>
      <c r="S545" s="228"/>
      <c r="T545" s="228"/>
      <c r="U545" s="262">
        <v>13333.2</v>
      </c>
      <c r="V545" s="228"/>
      <c r="W545" s="228"/>
      <c r="X545" s="228"/>
      <c r="Y545" s="228"/>
      <c r="Z545" s="228"/>
      <c r="AA545" s="228"/>
      <c r="AB545" s="228"/>
      <c r="AC545" s="228"/>
      <c r="AD545" s="228"/>
      <c r="AE545" s="228"/>
      <c r="AF545" s="228"/>
      <c r="AG545" s="229"/>
    </row>
    <row r="546" spans="1:33" s="83" customFormat="1" ht="14.1" customHeight="1" x14ac:dyDescent="0.2">
      <c r="A546" s="81"/>
      <c r="B546" s="397" t="s">
        <v>883</v>
      </c>
      <c r="C546" s="244" t="s">
        <v>1548</v>
      </c>
      <c r="D546" s="477"/>
      <c r="E546" s="296"/>
      <c r="F546" s="229">
        <v>12850.52</v>
      </c>
      <c r="G546" s="82"/>
      <c r="H546" s="227"/>
      <c r="I546" s="228"/>
      <c r="J546" s="228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62">
        <v>12850.52</v>
      </c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9"/>
    </row>
    <row r="547" spans="1:33" s="83" customFormat="1" ht="14.1" customHeight="1" x14ac:dyDescent="0.2">
      <c r="A547" s="81"/>
      <c r="B547" s="397" t="s">
        <v>884</v>
      </c>
      <c r="C547" s="244" t="s">
        <v>1549</v>
      </c>
      <c r="D547" s="477"/>
      <c r="E547" s="296"/>
      <c r="F547" s="229">
        <v>3304.32</v>
      </c>
      <c r="G547" s="82"/>
      <c r="H547" s="227"/>
      <c r="I547" s="228"/>
      <c r="J547" s="228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62">
        <v>3304.32</v>
      </c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9"/>
    </row>
    <row r="548" spans="1:33" s="83" customFormat="1" ht="14.1" customHeight="1" x14ac:dyDescent="0.2">
      <c r="A548" s="81"/>
      <c r="B548" s="397" t="s">
        <v>885</v>
      </c>
      <c r="C548" s="244" t="s">
        <v>1550</v>
      </c>
      <c r="D548" s="477"/>
      <c r="E548" s="296"/>
      <c r="F548" s="229">
        <v>3349.78</v>
      </c>
      <c r="G548" s="82"/>
      <c r="H548" s="227"/>
      <c r="I548" s="228"/>
      <c r="J548" s="228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>
        <v>977.02</v>
      </c>
      <c r="V548" s="262">
        <v>2372.7600000000002</v>
      </c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9"/>
    </row>
    <row r="549" spans="1:33" s="83" customFormat="1" ht="14.1" customHeight="1" x14ac:dyDescent="0.2">
      <c r="A549" s="81"/>
      <c r="B549" s="397" t="s">
        <v>886</v>
      </c>
      <c r="C549" s="244" t="s">
        <v>1551</v>
      </c>
      <c r="D549" s="477"/>
      <c r="E549" s="296"/>
      <c r="F549" s="229">
        <v>3441.33</v>
      </c>
      <c r="G549" s="82"/>
      <c r="H549" s="227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62">
        <v>3441.33</v>
      </c>
      <c r="W549" s="228"/>
      <c r="X549" s="228"/>
      <c r="Y549" s="228"/>
      <c r="Z549" s="228"/>
      <c r="AA549" s="228"/>
      <c r="AB549" s="228"/>
      <c r="AC549" s="228"/>
      <c r="AD549" s="228"/>
      <c r="AE549" s="228"/>
      <c r="AF549" s="228"/>
      <c r="AG549" s="229"/>
    </row>
    <row r="550" spans="1:33" s="83" customFormat="1" ht="14.1" customHeight="1" x14ac:dyDescent="0.2">
      <c r="A550" s="81"/>
      <c r="B550" s="397" t="s">
        <v>887</v>
      </c>
      <c r="C550" s="244" t="s">
        <v>1552</v>
      </c>
      <c r="D550" s="477"/>
      <c r="E550" s="296"/>
      <c r="F550" s="229">
        <v>3624.7</v>
      </c>
      <c r="G550" s="82"/>
      <c r="H550" s="227"/>
      <c r="I550" s="228"/>
      <c r="J550" s="228"/>
      <c r="K550" s="228"/>
      <c r="L550" s="228"/>
      <c r="M550" s="228"/>
      <c r="N550" s="228"/>
      <c r="O550" s="228"/>
      <c r="P550" s="228"/>
      <c r="Q550" s="228"/>
      <c r="R550" s="228"/>
      <c r="S550" s="228"/>
      <c r="T550" s="228"/>
      <c r="U550" s="228"/>
      <c r="V550" s="262">
        <v>3624.7</v>
      </c>
      <c r="W550" s="228"/>
      <c r="X550" s="228"/>
      <c r="Y550" s="228"/>
      <c r="Z550" s="228"/>
      <c r="AA550" s="228"/>
      <c r="AB550" s="228"/>
      <c r="AC550" s="228"/>
      <c r="AD550" s="228"/>
      <c r="AE550" s="228"/>
      <c r="AF550" s="228"/>
      <c r="AG550" s="229"/>
    </row>
    <row r="551" spans="1:33" s="83" customFormat="1" ht="14.1" customHeight="1" x14ac:dyDescent="0.2">
      <c r="A551" s="81"/>
      <c r="B551" s="397" t="s">
        <v>888</v>
      </c>
      <c r="C551" s="244" t="s">
        <v>1553</v>
      </c>
      <c r="D551" s="477"/>
      <c r="E551" s="296"/>
      <c r="F551" s="229">
        <v>11011.74</v>
      </c>
      <c r="G551" s="82"/>
      <c r="H551" s="227"/>
      <c r="I551" s="228"/>
      <c r="J551" s="228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62">
        <v>11011.74</v>
      </c>
      <c r="W551" s="228"/>
      <c r="X551" s="228"/>
      <c r="Y551" s="228"/>
      <c r="Z551" s="228"/>
      <c r="AA551" s="228"/>
      <c r="AB551" s="228"/>
      <c r="AC551" s="228"/>
      <c r="AD551" s="228"/>
      <c r="AE551" s="228"/>
      <c r="AF551" s="228"/>
      <c r="AG551" s="229"/>
    </row>
    <row r="552" spans="1:33" s="83" customFormat="1" ht="14.1" customHeight="1" x14ac:dyDescent="0.2">
      <c r="A552" s="81"/>
      <c r="B552" s="397" t="s">
        <v>889</v>
      </c>
      <c r="C552" s="244" t="s">
        <v>1554</v>
      </c>
      <c r="D552" s="477"/>
      <c r="E552" s="296"/>
      <c r="F552" s="229">
        <v>3716.34</v>
      </c>
      <c r="G552" s="82"/>
      <c r="H552" s="227"/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62">
        <v>3716.34</v>
      </c>
      <c r="W552" s="228"/>
      <c r="X552" s="228"/>
      <c r="Y552" s="228"/>
      <c r="Z552" s="228"/>
      <c r="AA552" s="228"/>
      <c r="AB552" s="228"/>
      <c r="AC552" s="228"/>
      <c r="AD552" s="228"/>
      <c r="AE552" s="228"/>
      <c r="AF552" s="228"/>
      <c r="AG552" s="229"/>
    </row>
    <row r="553" spans="1:33" s="83" customFormat="1" ht="14.1" customHeight="1" x14ac:dyDescent="0.2">
      <c r="A553" s="81"/>
      <c r="B553" s="397" t="s">
        <v>890</v>
      </c>
      <c r="C553" s="244" t="s">
        <v>1555</v>
      </c>
      <c r="D553" s="477"/>
      <c r="E553" s="296"/>
      <c r="F553" s="229">
        <v>3853.66</v>
      </c>
      <c r="G553" s="82"/>
      <c r="H553" s="227"/>
      <c r="I553" s="228"/>
      <c r="J553" s="228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62">
        <v>3853.66</v>
      </c>
      <c r="W553" s="228"/>
      <c r="X553" s="228"/>
      <c r="Y553" s="228"/>
      <c r="Z553" s="228"/>
      <c r="AA553" s="228"/>
      <c r="AB553" s="228"/>
      <c r="AC553" s="228"/>
      <c r="AD553" s="228"/>
      <c r="AE553" s="228"/>
      <c r="AF553" s="228"/>
      <c r="AG553" s="229"/>
    </row>
    <row r="554" spans="1:33" s="83" customFormat="1" ht="14.1" customHeight="1" x14ac:dyDescent="0.2">
      <c r="A554" s="81"/>
      <c r="B554" s="397" t="s">
        <v>891</v>
      </c>
      <c r="C554" s="244" t="s">
        <v>1556</v>
      </c>
      <c r="D554" s="477"/>
      <c r="E554" s="296"/>
      <c r="F554" s="229">
        <v>12647.52</v>
      </c>
      <c r="G554" s="82"/>
      <c r="H554" s="227"/>
      <c r="I554" s="228"/>
      <c r="J554" s="228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62">
        <v>12647.52</v>
      </c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9"/>
    </row>
    <row r="555" spans="1:33" s="83" customFormat="1" ht="14.1" customHeight="1" x14ac:dyDescent="0.2">
      <c r="A555" s="81"/>
      <c r="B555" s="397" t="s">
        <v>892</v>
      </c>
      <c r="C555" s="244" t="s">
        <v>1557</v>
      </c>
      <c r="D555" s="477"/>
      <c r="E555" s="296"/>
      <c r="F555" s="229">
        <v>4301.25</v>
      </c>
      <c r="G555" s="82"/>
      <c r="H555" s="227"/>
      <c r="I555" s="228"/>
      <c r="J555" s="228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62">
        <v>4301.25</v>
      </c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9"/>
    </row>
    <row r="556" spans="1:33" s="83" customFormat="1" ht="14.1" customHeight="1" x14ac:dyDescent="0.2">
      <c r="A556" s="81"/>
      <c r="B556" s="397" t="s">
        <v>893</v>
      </c>
      <c r="C556" s="244" t="s">
        <v>1558</v>
      </c>
      <c r="D556" s="477"/>
      <c r="E556" s="296"/>
      <c r="F556" s="229">
        <v>9889.2800000000007</v>
      </c>
      <c r="G556" s="82"/>
      <c r="H556" s="227"/>
      <c r="I556" s="228"/>
      <c r="J556" s="228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62">
        <v>9889.2800000000007</v>
      </c>
      <c r="W556" s="228"/>
      <c r="X556" s="228"/>
      <c r="Y556" s="228"/>
      <c r="Z556" s="228"/>
      <c r="AA556" s="228"/>
      <c r="AB556" s="228"/>
      <c r="AC556" s="228"/>
      <c r="AD556" s="228"/>
      <c r="AE556" s="228"/>
      <c r="AF556" s="228"/>
      <c r="AG556" s="229"/>
    </row>
    <row r="557" spans="1:33" s="83" customFormat="1" ht="14.1" customHeight="1" x14ac:dyDescent="0.2">
      <c r="A557" s="81"/>
      <c r="B557" s="397" t="s">
        <v>894</v>
      </c>
      <c r="C557" s="244" t="s">
        <v>1559</v>
      </c>
      <c r="D557" s="477"/>
      <c r="E557" s="296"/>
      <c r="F557" s="229">
        <v>5071.43</v>
      </c>
      <c r="G557" s="82"/>
      <c r="H557" s="227"/>
      <c r="I557" s="228"/>
      <c r="J557" s="228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62">
        <v>5071.43</v>
      </c>
      <c r="W557" s="228"/>
      <c r="X557" s="228"/>
      <c r="Y557" s="228"/>
      <c r="Z557" s="228"/>
      <c r="AA557" s="228"/>
      <c r="AB557" s="228"/>
      <c r="AC557" s="228"/>
      <c r="AD557" s="228"/>
      <c r="AE557" s="228"/>
      <c r="AF557" s="228"/>
      <c r="AG557" s="229"/>
    </row>
    <row r="558" spans="1:33" s="83" customFormat="1" ht="14.1" customHeight="1" x14ac:dyDescent="0.2">
      <c r="A558" s="81"/>
      <c r="B558" s="397" t="s">
        <v>895</v>
      </c>
      <c r="C558" s="244" t="s">
        <v>1560</v>
      </c>
      <c r="D558" s="477"/>
      <c r="E558" s="296"/>
      <c r="F558" s="229">
        <v>5758.38</v>
      </c>
      <c r="G558" s="82"/>
      <c r="H558" s="227"/>
      <c r="I558" s="228"/>
      <c r="J558" s="228"/>
      <c r="K558" s="228"/>
      <c r="L558" s="228"/>
      <c r="M558" s="228"/>
      <c r="N558" s="228"/>
      <c r="O558" s="228"/>
      <c r="P558" s="228"/>
      <c r="Q558" s="228"/>
      <c r="R558" s="228"/>
      <c r="S558" s="228"/>
      <c r="T558" s="228"/>
      <c r="U558" s="228"/>
      <c r="V558" s="262">
        <v>3598.99</v>
      </c>
      <c r="W558" s="262">
        <v>2159.39</v>
      </c>
      <c r="X558" s="228"/>
      <c r="Y558" s="228"/>
      <c r="Z558" s="228"/>
      <c r="AA558" s="228"/>
      <c r="AB558" s="228"/>
      <c r="AC558" s="228"/>
      <c r="AD558" s="228"/>
      <c r="AE558" s="228"/>
      <c r="AF558" s="228"/>
      <c r="AG558" s="229"/>
    </row>
    <row r="559" spans="1:33" s="83" customFormat="1" ht="14.1" customHeight="1" x14ac:dyDescent="0.2">
      <c r="A559" s="81"/>
      <c r="B559" s="397" t="s">
        <v>896</v>
      </c>
      <c r="C559" s="244" t="s">
        <v>1561</v>
      </c>
      <c r="D559" s="477"/>
      <c r="E559" s="296"/>
      <c r="F559" s="229">
        <v>5797.74</v>
      </c>
      <c r="G559" s="82"/>
      <c r="H559" s="227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62">
        <v>5797.74</v>
      </c>
      <c r="X559" s="228"/>
      <c r="Y559" s="228"/>
      <c r="Z559" s="228"/>
      <c r="AA559" s="228"/>
      <c r="AB559" s="228"/>
      <c r="AC559" s="228"/>
      <c r="AD559" s="228"/>
      <c r="AE559" s="228"/>
      <c r="AF559" s="228"/>
      <c r="AG559" s="229"/>
    </row>
    <row r="560" spans="1:33" s="83" customFormat="1" ht="14.1" customHeight="1" x14ac:dyDescent="0.2">
      <c r="A560" s="81"/>
      <c r="B560" s="397" t="s">
        <v>897</v>
      </c>
      <c r="C560" s="244" t="s">
        <v>1562</v>
      </c>
      <c r="D560" s="477"/>
      <c r="E560" s="296"/>
      <c r="F560" s="229">
        <v>6223.2</v>
      </c>
      <c r="G560" s="82"/>
      <c r="H560" s="227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62">
        <v>6223.2</v>
      </c>
      <c r="X560" s="228"/>
      <c r="Y560" s="228"/>
      <c r="Z560" s="228"/>
      <c r="AA560" s="228"/>
      <c r="AB560" s="228"/>
      <c r="AC560" s="228"/>
      <c r="AD560" s="228"/>
      <c r="AE560" s="228"/>
      <c r="AF560" s="228"/>
      <c r="AG560" s="229"/>
    </row>
    <row r="561" spans="1:33" s="83" customFormat="1" ht="14.1" customHeight="1" x14ac:dyDescent="0.2">
      <c r="A561" s="81"/>
      <c r="B561" s="397" t="s">
        <v>898</v>
      </c>
      <c r="C561" s="244" t="s">
        <v>1563</v>
      </c>
      <c r="D561" s="477"/>
      <c r="E561" s="296"/>
      <c r="F561" s="229">
        <v>2243.54</v>
      </c>
      <c r="G561" s="82"/>
      <c r="H561" s="227"/>
      <c r="I561" s="228"/>
      <c r="J561" s="228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62">
        <v>2243.54</v>
      </c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9"/>
    </row>
    <row r="562" spans="1:33" s="83" customFormat="1" ht="14.1" customHeight="1" x14ac:dyDescent="0.2">
      <c r="A562" s="81"/>
      <c r="B562" s="397" t="s">
        <v>899</v>
      </c>
      <c r="C562" s="244" t="s">
        <v>1564</v>
      </c>
      <c r="D562" s="477"/>
      <c r="E562" s="296"/>
      <c r="F562" s="229">
        <v>3578.69</v>
      </c>
      <c r="G562" s="82"/>
      <c r="H562" s="227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62">
        <v>3578.69</v>
      </c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9"/>
    </row>
    <row r="563" spans="1:33" s="83" customFormat="1" ht="14.1" customHeight="1" x14ac:dyDescent="0.2">
      <c r="A563" s="81"/>
      <c r="B563" s="397" t="s">
        <v>900</v>
      </c>
      <c r="C563" s="244" t="s">
        <v>1565</v>
      </c>
      <c r="D563" s="477"/>
      <c r="E563" s="296"/>
      <c r="F563" s="229">
        <v>2941.57</v>
      </c>
      <c r="G563" s="82"/>
      <c r="H563" s="227"/>
      <c r="I563" s="228"/>
      <c r="J563" s="228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62">
        <v>2941.57</v>
      </c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9"/>
    </row>
    <row r="564" spans="1:33" s="83" customFormat="1" ht="14.1" customHeight="1" x14ac:dyDescent="0.2">
      <c r="A564" s="81"/>
      <c r="B564" s="397" t="s">
        <v>901</v>
      </c>
      <c r="C564" s="244" t="s">
        <v>1566</v>
      </c>
      <c r="D564" s="477"/>
      <c r="E564" s="296"/>
      <c r="F564" s="229">
        <v>4490.55</v>
      </c>
      <c r="G564" s="82"/>
      <c r="H564" s="227"/>
      <c r="I564" s="228"/>
      <c r="J564" s="228"/>
      <c r="K564" s="228"/>
      <c r="L564" s="228"/>
      <c r="M564" s="228"/>
      <c r="N564" s="228"/>
      <c r="O564" s="228"/>
      <c r="P564" s="228"/>
      <c r="Q564" s="228"/>
      <c r="R564" s="228"/>
      <c r="S564" s="228"/>
      <c r="T564" s="228"/>
      <c r="U564" s="228"/>
      <c r="V564" s="228"/>
      <c r="W564" s="262">
        <v>4490.55</v>
      </c>
      <c r="X564" s="228"/>
      <c r="Y564" s="228"/>
      <c r="Z564" s="228"/>
      <c r="AA564" s="228"/>
      <c r="AB564" s="228"/>
      <c r="AC564" s="228"/>
      <c r="AD564" s="228"/>
      <c r="AE564" s="228"/>
      <c r="AF564" s="228"/>
      <c r="AG564" s="229"/>
    </row>
    <row r="565" spans="1:33" s="83" customFormat="1" ht="14.1" customHeight="1" x14ac:dyDescent="0.2">
      <c r="A565" s="81"/>
      <c r="B565" s="397" t="s">
        <v>902</v>
      </c>
      <c r="C565" s="244" t="s">
        <v>1567</v>
      </c>
      <c r="D565" s="477"/>
      <c r="E565" s="296"/>
      <c r="F565" s="229">
        <v>3533.02</v>
      </c>
      <c r="G565" s="82"/>
      <c r="H565" s="227"/>
      <c r="I565" s="228"/>
      <c r="J565" s="228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62">
        <v>3533.02</v>
      </c>
      <c r="X565" s="228"/>
      <c r="Y565" s="228"/>
      <c r="Z565" s="228"/>
      <c r="AA565" s="228"/>
      <c r="AB565" s="228"/>
      <c r="AC565" s="228"/>
      <c r="AD565" s="228"/>
      <c r="AE565" s="228"/>
      <c r="AF565" s="228"/>
      <c r="AG565" s="229"/>
    </row>
    <row r="566" spans="1:33" s="83" customFormat="1" ht="14.1" customHeight="1" x14ac:dyDescent="0.2">
      <c r="A566" s="81"/>
      <c r="B566" s="397" t="s">
        <v>903</v>
      </c>
      <c r="C566" s="244" t="s">
        <v>1568</v>
      </c>
      <c r="D566" s="477"/>
      <c r="E566" s="296"/>
      <c r="F566" s="229">
        <v>22562.28</v>
      </c>
      <c r="G566" s="82"/>
      <c r="H566" s="227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62">
        <v>22562.28</v>
      </c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9"/>
    </row>
    <row r="567" spans="1:33" s="83" customFormat="1" ht="14.1" customHeight="1" x14ac:dyDescent="0.2">
      <c r="A567" s="81"/>
      <c r="B567" s="397" t="s">
        <v>904</v>
      </c>
      <c r="C567" s="244" t="s">
        <v>1569</v>
      </c>
      <c r="D567" s="477"/>
      <c r="E567" s="296"/>
      <c r="F567" s="229">
        <v>2351.16</v>
      </c>
      <c r="G567" s="82"/>
      <c r="H567" s="227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62">
        <v>2351.16</v>
      </c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9"/>
    </row>
    <row r="568" spans="1:33" s="83" customFormat="1" ht="14.1" customHeight="1" x14ac:dyDescent="0.2">
      <c r="A568" s="81"/>
      <c r="B568" s="397" t="s">
        <v>905</v>
      </c>
      <c r="C568" s="244" t="s">
        <v>1570</v>
      </c>
      <c r="D568" s="477"/>
      <c r="E568" s="296"/>
      <c r="F568" s="229">
        <v>8367.66</v>
      </c>
      <c r="G568" s="82"/>
      <c r="H568" s="227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62">
        <v>8019.01</v>
      </c>
      <c r="X568" s="228">
        <v>348.65</v>
      </c>
      <c r="Y568" s="228"/>
      <c r="Z568" s="228"/>
      <c r="AA568" s="228"/>
      <c r="AB568" s="228"/>
      <c r="AC568" s="228"/>
      <c r="AD568" s="228"/>
      <c r="AE568" s="228"/>
      <c r="AF568" s="228"/>
      <c r="AG568" s="229"/>
    </row>
    <row r="569" spans="1:33" s="83" customFormat="1" ht="14.1" customHeight="1" x14ac:dyDescent="0.2">
      <c r="A569" s="81"/>
      <c r="B569" s="397" t="s">
        <v>906</v>
      </c>
      <c r="C569" s="244" t="s">
        <v>1571</v>
      </c>
      <c r="D569" s="477"/>
      <c r="E569" s="296"/>
      <c r="F569" s="229">
        <v>3155.58</v>
      </c>
      <c r="G569" s="82"/>
      <c r="H569" s="227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62">
        <v>3155.58</v>
      </c>
      <c r="Y569" s="228"/>
      <c r="Z569" s="228"/>
      <c r="AA569" s="228"/>
      <c r="AB569" s="228"/>
      <c r="AC569" s="228"/>
      <c r="AD569" s="228"/>
      <c r="AE569" s="228"/>
      <c r="AF569" s="228"/>
      <c r="AG569" s="229"/>
    </row>
    <row r="570" spans="1:33" s="83" customFormat="1" ht="14.1" customHeight="1" x14ac:dyDescent="0.2">
      <c r="A570" s="81"/>
      <c r="B570" s="397" t="s">
        <v>907</v>
      </c>
      <c r="C570" s="244" t="s">
        <v>1572</v>
      </c>
      <c r="D570" s="477"/>
      <c r="E570" s="296"/>
      <c r="F570" s="229">
        <v>4384.13</v>
      </c>
      <c r="G570" s="82"/>
      <c r="H570" s="227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62">
        <v>4384.13</v>
      </c>
      <c r="Y570" s="228"/>
      <c r="Z570" s="228"/>
      <c r="AA570" s="228"/>
      <c r="AB570" s="228"/>
      <c r="AC570" s="228"/>
      <c r="AD570" s="228"/>
      <c r="AE570" s="228"/>
      <c r="AF570" s="228"/>
      <c r="AG570" s="229"/>
    </row>
    <row r="571" spans="1:33" s="83" customFormat="1" ht="14.1" customHeight="1" x14ac:dyDescent="0.2">
      <c r="A571" s="81"/>
      <c r="B571" s="397" t="s">
        <v>908</v>
      </c>
      <c r="C571" s="244" t="s">
        <v>1573</v>
      </c>
      <c r="D571" s="477"/>
      <c r="E571" s="296"/>
      <c r="F571" s="229">
        <v>3938.78</v>
      </c>
      <c r="G571" s="82"/>
      <c r="H571" s="227"/>
      <c r="I571" s="228"/>
      <c r="J571" s="228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62">
        <v>3938.78</v>
      </c>
      <c r="Y571" s="228"/>
      <c r="Z571" s="228"/>
      <c r="AA571" s="228"/>
      <c r="AB571" s="228"/>
      <c r="AC571" s="228"/>
      <c r="AD571" s="228"/>
      <c r="AE571" s="228"/>
      <c r="AF571" s="228"/>
      <c r="AG571" s="229"/>
    </row>
    <row r="572" spans="1:33" s="83" customFormat="1" ht="14.1" customHeight="1" x14ac:dyDescent="0.2">
      <c r="A572" s="81"/>
      <c r="B572" s="397" t="s">
        <v>909</v>
      </c>
      <c r="C572" s="244" t="s">
        <v>1574</v>
      </c>
      <c r="D572" s="477"/>
      <c r="E572" s="296"/>
      <c r="F572" s="229">
        <v>49423.99</v>
      </c>
      <c r="G572" s="82"/>
      <c r="H572" s="227"/>
      <c r="I572" s="228"/>
      <c r="J572" s="228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62">
        <v>49423.99</v>
      </c>
      <c r="Y572" s="228"/>
      <c r="Z572" s="228"/>
      <c r="AA572" s="228"/>
      <c r="AB572" s="228"/>
      <c r="AC572" s="228"/>
      <c r="AD572" s="228"/>
      <c r="AE572" s="228"/>
      <c r="AF572" s="228"/>
      <c r="AG572" s="229"/>
    </row>
    <row r="573" spans="1:33" s="83" customFormat="1" ht="14.1" customHeight="1" x14ac:dyDescent="0.2">
      <c r="A573" s="81"/>
      <c r="B573" s="397" t="s">
        <v>910</v>
      </c>
      <c r="C573" s="244" t="s">
        <v>1575</v>
      </c>
      <c r="D573" s="477"/>
      <c r="E573" s="296"/>
      <c r="F573" s="229">
        <v>4187.92</v>
      </c>
      <c r="G573" s="82"/>
      <c r="H573" s="227"/>
      <c r="I573" s="228"/>
      <c r="J573" s="228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62">
        <v>4187.92</v>
      </c>
      <c r="Y573" s="228"/>
      <c r="Z573" s="228"/>
      <c r="AA573" s="228"/>
      <c r="AB573" s="228"/>
      <c r="AC573" s="228"/>
      <c r="AD573" s="228"/>
      <c r="AE573" s="228"/>
      <c r="AF573" s="228"/>
      <c r="AG573" s="229"/>
    </row>
    <row r="574" spans="1:33" s="83" customFormat="1" ht="14.1" customHeight="1" x14ac:dyDescent="0.2">
      <c r="A574" s="81"/>
      <c r="B574" s="397" t="s">
        <v>911</v>
      </c>
      <c r="C574" s="244" t="s">
        <v>1576</v>
      </c>
      <c r="D574" s="477"/>
      <c r="E574" s="296"/>
      <c r="F574" s="229">
        <v>3201.63</v>
      </c>
      <c r="G574" s="82"/>
      <c r="H574" s="227"/>
      <c r="I574" s="228"/>
      <c r="J574" s="228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62">
        <v>3201.63</v>
      </c>
      <c r="Y574" s="228"/>
      <c r="Z574" s="228"/>
      <c r="AA574" s="228"/>
      <c r="AB574" s="228"/>
      <c r="AC574" s="228"/>
      <c r="AD574" s="228"/>
      <c r="AE574" s="228"/>
      <c r="AF574" s="228"/>
      <c r="AG574" s="229"/>
    </row>
    <row r="575" spans="1:33" s="83" customFormat="1" ht="14.1" customHeight="1" x14ac:dyDescent="0.2">
      <c r="A575" s="81"/>
      <c r="B575" s="397" t="s">
        <v>912</v>
      </c>
      <c r="C575" s="244" t="s">
        <v>1577</v>
      </c>
      <c r="D575" s="477"/>
      <c r="E575" s="296"/>
      <c r="F575" s="229">
        <v>5208.99</v>
      </c>
      <c r="G575" s="82"/>
      <c r="H575" s="227"/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62">
        <v>5208.99</v>
      </c>
      <c r="Y575" s="228"/>
      <c r="Z575" s="228"/>
      <c r="AA575" s="228"/>
      <c r="AB575" s="228"/>
      <c r="AC575" s="228"/>
      <c r="AD575" s="228"/>
      <c r="AE575" s="228"/>
      <c r="AF575" s="228"/>
      <c r="AG575" s="229"/>
    </row>
    <row r="576" spans="1:33" s="83" customFormat="1" ht="14.1" customHeight="1" x14ac:dyDescent="0.2">
      <c r="A576" s="81"/>
      <c r="B576" s="397" t="s">
        <v>913</v>
      </c>
      <c r="C576" s="244" t="s">
        <v>1578</v>
      </c>
      <c r="D576" s="477"/>
      <c r="E576" s="296"/>
      <c r="F576" s="229">
        <v>23936.12</v>
      </c>
      <c r="G576" s="82"/>
      <c r="H576" s="227"/>
      <c r="I576" s="228"/>
      <c r="J576" s="228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62">
        <v>23936.12</v>
      </c>
      <c r="Y576" s="228"/>
      <c r="Z576" s="228"/>
      <c r="AA576" s="228"/>
      <c r="AB576" s="228"/>
      <c r="AC576" s="228"/>
      <c r="AD576" s="228"/>
      <c r="AE576" s="228"/>
      <c r="AF576" s="228"/>
      <c r="AG576" s="229"/>
    </row>
    <row r="577" spans="1:33" s="83" customFormat="1" ht="14.1" customHeight="1" x14ac:dyDescent="0.2">
      <c r="A577" s="81"/>
      <c r="B577" s="397" t="s">
        <v>914</v>
      </c>
      <c r="C577" s="244" t="s">
        <v>1579</v>
      </c>
      <c r="D577" s="477"/>
      <c r="E577" s="296"/>
      <c r="F577" s="229">
        <v>29848.38</v>
      </c>
      <c r="G577" s="82"/>
      <c r="H577" s="227"/>
      <c r="I577" s="228"/>
      <c r="J577" s="228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62">
        <v>29848.38</v>
      </c>
      <c r="Y577" s="228"/>
      <c r="Z577" s="228"/>
      <c r="AA577" s="228"/>
      <c r="AB577" s="228"/>
      <c r="AC577" s="228"/>
      <c r="AD577" s="228"/>
      <c r="AE577" s="228"/>
      <c r="AF577" s="228"/>
      <c r="AG577" s="229"/>
    </row>
    <row r="578" spans="1:33" s="83" customFormat="1" ht="14.1" customHeight="1" x14ac:dyDescent="0.2">
      <c r="A578" s="81"/>
      <c r="B578" s="397" t="s">
        <v>915</v>
      </c>
      <c r="C578" s="244" t="s">
        <v>1580</v>
      </c>
      <c r="D578" s="477"/>
      <c r="E578" s="296"/>
      <c r="F578" s="229">
        <v>14924.19</v>
      </c>
      <c r="G578" s="82"/>
      <c r="H578" s="227"/>
      <c r="I578" s="228"/>
      <c r="J578" s="228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62">
        <v>14302.35</v>
      </c>
      <c r="Y578" s="228">
        <v>621.84</v>
      </c>
      <c r="Z578" s="228"/>
      <c r="AA578" s="228"/>
      <c r="AB578" s="228"/>
      <c r="AC578" s="228"/>
      <c r="AD578" s="228"/>
      <c r="AE578" s="228"/>
      <c r="AF578" s="228"/>
      <c r="AG578" s="229"/>
    </row>
    <row r="579" spans="1:33" s="83" customFormat="1" ht="14.1" customHeight="1" x14ac:dyDescent="0.2">
      <c r="A579" s="81"/>
      <c r="B579" s="397" t="s">
        <v>916</v>
      </c>
      <c r="C579" s="244" t="s">
        <v>1581</v>
      </c>
      <c r="D579" s="477"/>
      <c r="E579" s="296"/>
      <c r="F579" s="229">
        <v>4023.24</v>
      </c>
      <c r="G579" s="82"/>
      <c r="H579" s="227"/>
      <c r="I579" s="228"/>
      <c r="J579" s="228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62">
        <v>4023.24</v>
      </c>
      <c r="Z579" s="228"/>
      <c r="AA579" s="228"/>
      <c r="AB579" s="228"/>
      <c r="AC579" s="228"/>
      <c r="AD579" s="228"/>
      <c r="AE579" s="228"/>
      <c r="AF579" s="228"/>
      <c r="AG579" s="229"/>
    </row>
    <row r="580" spans="1:33" s="83" customFormat="1" ht="14.1" customHeight="1" x14ac:dyDescent="0.2">
      <c r="A580" s="81"/>
      <c r="B580" s="397" t="s">
        <v>917</v>
      </c>
      <c r="C580" s="244" t="s">
        <v>1582</v>
      </c>
      <c r="D580" s="477"/>
      <c r="E580" s="296"/>
      <c r="F580" s="229">
        <v>3567.46</v>
      </c>
      <c r="G580" s="82"/>
      <c r="H580" s="227"/>
      <c r="I580" s="228"/>
      <c r="J580" s="228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62">
        <v>3567.46</v>
      </c>
      <c r="Z580" s="228"/>
      <c r="AA580" s="228"/>
      <c r="AB580" s="228"/>
      <c r="AC580" s="228"/>
      <c r="AD580" s="228"/>
      <c r="AE580" s="228"/>
      <c r="AF580" s="228"/>
      <c r="AG580" s="229"/>
    </row>
    <row r="581" spans="1:33" s="83" customFormat="1" ht="14.1" customHeight="1" x14ac:dyDescent="0.2">
      <c r="A581" s="81"/>
      <c r="B581" s="397" t="s">
        <v>918</v>
      </c>
      <c r="C581" s="244" t="s">
        <v>1583</v>
      </c>
      <c r="D581" s="477"/>
      <c r="E581" s="296"/>
      <c r="F581" s="229">
        <v>4023.24</v>
      </c>
      <c r="G581" s="82"/>
      <c r="H581" s="227"/>
      <c r="I581" s="228"/>
      <c r="J581" s="228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62">
        <v>4023.24</v>
      </c>
      <c r="Z581" s="228"/>
      <c r="AA581" s="228"/>
      <c r="AB581" s="228"/>
      <c r="AC581" s="228"/>
      <c r="AD581" s="228"/>
      <c r="AE581" s="228"/>
      <c r="AF581" s="228"/>
      <c r="AG581" s="229"/>
    </row>
    <row r="582" spans="1:33" s="83" customFormat="1" ht="14.1" customHeight="1" x14ac:dyDescent="0.2">
      <c r="A582" s="81"/>
      <c r="B582" s="397" t="s">
        <v>919</v>
      </c>
      <c r="C582" s="244" t="s">
        <v>1584</v>
      </c>
      <c r="D582" s="477"/>
      <c r="E582" s="296"/>
      <c r="F582" s="229">
        <v>2663.2</v>
      </c>
      <c r="G582" s="82"/>
      <c r="H582" s="227"/>
      <c r="I582" s="228"/>
      <c r="J582" s="228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62">
        <v>2663.2</v>
      </c>
      <c r="Z582" s="228"/>
      <c r="AA582" s="228"/>
      <c r="AB582" s="228"/>
      <c r="AC582" s="228"/>
      <c r="AD582" s="228"/>
      <c r="AE582" s="228"/>
      <c r="AF582" s="228"/>
      <c r="AG582" s="229"/>
    </row>
    <row r="583" spans="1:33" s="83" customFormat="1" ht="14.1" customHeight="1" x14ac:dyDescent="0.2">
      <c r="A583" s="81"/>
      <c r="B583" s="397" t="s">
        <v>920</v>
      </c>
      <c r="C583" s="244" t="s">
        <v>1585</v>
      </c>
      <c r="D583" s="477"/>
      <c r="E583" s="296"/>
      <c r="F583" s="229">
        <v>2170.1999999999998</v>
      </c>
      <c r="G583" s="82"/>
      <c r="H583" s="227"/>
      <c r="I583" s="228"/>
      <c r="J583" s="228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62">
        <v>2170.1999999999998</v>
      </c>
      <c r="Z583" s="228"/>
      <c r="AA583" s="228"/>
      <c r="AB583" s="228"/>
      <c r="AC583" s="228"/>
      <c r="AD583" s="228"/>
      <c r="AE583" s="228"/>
      <c r="AF583" s="228"/>
      <c r="AG583" s="229"/>
    </row>
    <row r="584" spans="1:33" s="83" customFormat="1" ht="14.1" customHeight="1" x14ac:dyDescent="0.2">
      <c r="A584" s="81"/>
      <c r="B584" s="397" t="s">
        <v>921</v>
      </c>
      <c r="C584" s="244" t="s">
        <v>1586</v>
      </c>
      <c r="D584" s="477"/>
      <c r="E584" s="296"/>
      <c r="F584" s="229">
        <v>6319.19</v>
      </c>
      <c r="G584" s="82"/>
      <c r="H584" s="227"/>
      <c r="I584" s="228"/>
      <c r="J584" s="228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62">
        <v>6319.19</v>
      </c>
      <c r="Z584" s="228"/>
      <c r="AA584" s="228"/>
      <c r="AB584" s="228"/>
      <c r="AC584" s="228"/>
      <c r="AD584" s="228"/>
      <c r="AE584" s="228"/>
      <c r="AF584" s="228"/>
      <c r="AG584" s="229"/>
    </row>
    <row r="585" spans="1:33" s="83" customFormat="1" ht="14.1" customHeight="1" x14ac:dyDescent="0.2">
      <c r="A585" s="81"/>
      <c r="B585" s="397" t="s">
        <v>922</v>
      </c>
      <c r="C585" s="244" t="s">
        <v>1587</v>
      </c>
      <c r="D585" s="477"/>
      <c r="E585" s="296"/>
      <c r="F585" s="229">
        <v>5398.22</v>
      </c>
      <c r="G585" s="82"/>
      <c r="H585" s="227"/>
      <c r="I585" s="228"/>
      <c r="J585" s="228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62">
        <v>5398.22</v>
      </c>
      <c r="Z585" s="228"/>
      <c r="AA585" s="228"/>
      <c r="AB585" s="228"/>
      <c r="AC585" s="228"/>
      <c r="AD585" s="228"/>
      <c r="AE585" s="228"/>
      <c r="AF585" s="228"/>
      <c r="AG585" s="229"/>
    </row>
    <row r="586" spans="1:33" s="83" customFormat="1" ht="14.1" customHeight="1" x14ac:dyDescent="0.2">
      <c r="A586" s="81"/>
      <c r="B586" s="397" t="s">
        <v>923</v>
      </c>
      <c r="C586" s="244" t="s">
        <v>1588</v>
      </c>
      <c r="D586" s="477"/>
      <c r="E586" s="296"/>
      <c r="F586" s="229">
        <v>9087.8799999999992</v>
      </c>
      <c r="G586" s="82"/>
      <c r="H586" s="227"/>
      <c r="I586" s="228"/>
      <c r="J586" s="228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62">
        <v>9087.8799999999992</v>
      </c>
      <c r="Z586" s="228"/>
      <c r="AA586" s="228"/>
      <c r="AB586" s="228"/>
      <c r="AC586" s="228"/>
      <c r="AD586" s="228"/>
      <c r="AE586" s="228"/>
      <c r="AF586" s="228"/>
      <c r="AG586" s="229"/>
    </row>
    <row r="587" spans="1:33" s="83" customFormat="1" ht="14.1" customHeight="1" x14ac:dyDescent="0.2">
      <c r="A587" s="81"/>
      <c r="B587" s="397" t="s">
        <v>924</v>
      </c>
      <c r="C587" s="244" t="s">
        <v>1589</v>
      </c>
      <c r="D587" s="477"/>
      <c r="E587" s="296"/>
      <c r="F587" s="229">
        <v>6319.19</v>
      </c>
      <c r="G587" s="82"/>
      <c r="H587" s="227"/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S587" s="228"/>
      <c r="T587" s="228"/>
      <c r="U587" s="228"/>
      <c r="V587" s="228"/>
      <c r="W587" s="228"/>
      <c r="X587" s="228"/>
      <c r="Y587" s="262">
        <v>6319.19</v>
      </c>
      <c r="Z587" s="228"/>
      <c r="AA587" s="228"/>
      <c r="AB587" s="228"/>
      <c r="AC587" s="228"/>
      <c r="AD587" s="228"/>
      <c r="AE587" s="228"/>
      <c r="AF587" s="228"/>
      <c r="AG587" s="229"/>
    </row>
    <row r="588" spans="1:33" s="83" customFormat="1" ht="14.1" customHeight="1" x14ac:dyDescent="0.2">
      <c r="A588" s="81"/>
      <c r="B588" s="397" t="s">
        <v>925</v>
      </c>
      <c r="C588" s="244" t="s">
        <v>1590</v>
      </c>
      <c r="D588" s="477"/>
      <c r="E588" s="296"/>
      <c r="F588" s="229">
        <v>10530.99</v>
      </c>
      <c r="G588" s="82"/>
      <c r="H588" s="227"/>
      <c r="I588" s="228"/>
      <c r="J588" s="228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62">
        <v>10530.99</v>
      </c>
      <c r="Z588" s="228"/>
      <c r="AA588" s="228"/>
      <c r="AB588" s="228"/>
      <c r="AC588" s="228"/>
      <c r="AD588" s="228"/>
      <c r="AE588" s="228"/>
      <c r="AF588" s="228"/>
      <c r="AG588" s="229"/>
    </row>
    <row r="589" spans="1:33" s="83" customFormat="1" ht="14.1" customHeight="1" x14ac:dyDescent="0.2">
      <c r="A589" s="81"/>
      <c r="B589" s="397" t="s">
        <v>926</v>
      </c>
      <c r="C589" s="244" t="s">
        <v>1591</v>
      </c>
      <c r="D589" s="477"/>
      <c r="E589" s="296"/>
      <c r="F589" s="229">
        <v>2282.0700000000002</v>
      </c>
      <c r="G589" s="82"/>
      <c r="H589" s="227"/>
      <c r="I589" s="228"/>
      <c r="J589" s="228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>
        <v>665.6</v>
      </c>
      <c r="Z589" s="262">
        <v>1616.47</v>
      </c>
      <c r="AA589" s="228"/>
      <c r="AB589" s="228"/>
      <c r="AC589" s="228"/>
      <c r="AD589" s="228"/>
      <c r="AE589" s="228"/>
      <c r="AF589" s="228"/>
      <c r="AG589" s="229"/>
    </row>
    <row r="590" spans="1:33" s="83" customFormat="1" ht="14.1" customHeight="1" x14ac:dyDescent="0.2">
      <c r="A590" s="81"/>
      <c r="B590" s="397" t="s">
        <v>927</v>
      </c>
      <c r="C590" s="244" t="s">
        <v>1592</v>
      </c>
      <c r="D590" s="477"/>
      <c r="E590" s="296"/>
      <c r="F590" s="229">
        <v>3850.3</v>
      </c>
      <c r="G590" s="82"/>
      <c r="H590" s="227"/>
      <c r="I590" s="228"/>
      <c r="J590" s="228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62">
        <v>3850.3</v>
      </c>
      <c r="AA590" s="228"/>
      <c r="AB590" s="228"/>
      <c r="AC590" s="228"/>
      <c r="AD590" s="228"/>
      <c r="AE590" s="228"/>
      <c r="AF590" s="228"/>
      <c r="AG590" s="229"/>
    </row>
    <row r="591" spans="1:33" s="83" customFormat="1" ht="14.1" customHeight="1" x14ac:dyDescent="0.2">
      <c r="A591" s="81"/>
      <c r="B591" s="397" t="s">
        <v>928</v>
      </c>
      <c r="C591" s="244" t="s">
        <v>1593</v>
      </c>
      <c r="D591" s="477"/>
      <c r="E591" s="296"/>
      <c r="F591" s="229">
        <v>7892.16</v>
      </c>
      <c r="G591" s="82"/>
      <c r="H591" s="227"/>
      <c r="I591" s="228"/>
      <c r="J591" s="228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62">
        <v>7892.16</v>
      </c>
      <c r="AA591" s="228"/>
      <c r="AB591" s="228"/>
      <c r="AC591" s="228"/>
      <c r="AD591" s="228"/>
      <c r="AE591" s="228"/>
      <c r="AF591" s="228"/>
      <c r="AG591" s="229"/>
    </row>
    <row r="592" spans="1:33" s="83" customFormat="1" ht="14.1" customHeight="1" x14ac:dyDescent="0.2">
      <c r="A592" s="81"/>
      <c r="B592" s="396" t="s">
        <v>320</v>
      </c>
      <c r="C592" s="243" t="s">
        <v>1594</v>
      </c>
      <c r="D592" s="476"/>
      <c r="E592" s="295"/>
      <c r="F592" s="226">
        <v>286698.68</v>
      </c>
      <c r="G592" s="82"/>
      <c r="H592" s="224"/>
      <c r="I592" s="225"/>
      <c r="J592" s="225"/>
      <c r="K592" s="225"/>
      <c r="L592" s="225"/>
      <c r="M592" s="225"/>
      <c r="N592" s="225"/>
      <c r="O592" s="225"/>
      <c r="P592" s="225"/>
      <c r="Q592" s="225"/>
      <c r="R592" s="225"/>
      <c r="S592" s="225"/>
      <c r="T592" s="225"/>
      <c r="U592" s="225"/>
      <c r="V592" s="225"/>
      <c r="W592" s="225"/>
      <c r="X592" s="225"/>
      <c r="Y592" s="225"/>
      <c r="Z592" s="260">
        <v>44639.69</v>
      </c>
      <c r="AA592" s="260">
        <v>63749.13</v>
      </c>
      <c r="AB592" s="260">
        <v>64436.53</v>
      </c>
      <c r="AC592" s="260">
        <v>60279.34</v>
      </c>
      <c r="AD592" s="260">
        <v>53594</v>
      </c>
      <c r="AE592" s="225"/>
      <c r="AF592" s="225"/>
      <c r="AG592" s="226"/>
    </row>
    <row r="593" spans="1:33" s="83" customFormat="1" ht="14.1" customHeight="1" x14ac:dyDescent="0.2">
      <c r="A593" s="81"/>
      <c r="B593" s="397" t="s">
        <v>929</v>
      </c>
      <c r="C593" s="244" t="s">
        <v>1595</v>
      </c>
      <c r="D593" s="477"/>
      <c r="E593" s="296"/>
      <c r="F593" s="229">
        <v>81626.87</v>
      </c>
      <c r="G593" s="82"/>
      <c r="H593" s="227"/>
      <c r="I593" s="228"/>
      <c r="J593" s="228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62">
        <v>44639.69</v>
      </c>
      <c r="AA593" s="262">
        <v>36987.18</v>
      </c>
      <c r="AB593" s="228"/>
      <c r="AC593" s="228"/>
      <c r="AD593" s="228"/>
      <c r="AE593" s="228"/>
      <c r="AF593" s="228"/>
      <c r="AG593" s="229"/>
    </row>
    <row r="594" spans="1:33" s="83" customFormat="1" ht="14.1" customHeight="1" x14ac:dyDescent="0.2">
      <c r="A594" s="81"/>
      <c r="B594" s="397" t="s">
        <v>930</v>
      </c>
      <c r="C594" s="244" t="s">
        <v>1596</v>
      </c>
      <c r="D594" s="477"/>
      <c r="E594" s="296"/>
      <c r="F594" s="229">
        <v>187073.8</v>
      </c>
      <c r="G594" s="82"/>
      <c r="H594" s="227"/>
      <c r="I594" s="228"/>
      <c r="J594" s="228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62">
        <v>26761.95</v>
      </c>
      <c r="AB594" s="262">
        <v>64436.53</v>
      </c>
      <c r="AC594" s="262">
        <v>60279.34</v>
      </c>
      <c r="AD594" s="262">
        <v>35595.99</v>
      </c>
      <c r="AE594" s="228"/>
      <c r="AF594" s="228"/>
      <c r="AG594" s="229"/>
    </row>
    <row r="595" spans="1:33" s="83" customFormat="1" ht="14.1" customHeight="1" x14ac:dyDescent="0.2">
      <c r="A595" s="81"/>
      <c r="B595" s="397" t="s">
        <v>931</v>
      </c>
      <c r="C595" s="244" t="s">
        <v>1597</v>
      </c>
      <c r="D595" s="477"/>
      <c r="E595" s="296"/>
      <c r="F595" s="229">
        <v>17998.009999999998</v>
      </c>
      <c r="G595" s="82"/>
      <c r="H595" s="227"/>
      <c r="I595" s="228"/>
      <c r="J595" s="228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62">
        <v>17998.009999999998</v>
      </c>
      <c r="AE595" s="228"/>
      <c r="AF595" s="228"/>
      <c r="AG595" s="229"/>
    </row>
    <row r="596" spans="1:33" s="83" customFormat="1" ht="14.1" customHeight="1" x14ac:dyDescent="0.2">
      <c r="A596" s="81"/>
      <c r="B596" s="395" t="s">
        <v>321</v>
      </c>
      <c r="C596" s="242" t="s">
        <v>1473</v>
      </c>
      <c r="D596" s="475"/>
      <c r="E596" s="294"/>
      <c r="F596" s="223">
        <v>1378766.94</v>
      </c>
      <c r="G596" s="82"/>
      <c r="H596" s="221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57">
        <v>14351.35</v>
      </c>
      <c r="T596" s="257">
        <v>38497.660000000003</v>
      </c>
      <c r="U596" s="257">
        <v>34458.980000000003</v>
      </c>
      <c r="V596" s="257">
        <v>54891.07</v>
      </c>
      <c r="W596" s="257">
        <v>363563.71</v>
      </c>
      <c r="X596" s="257">
        <v>178638.58</v>
      </c>
      <c r="Y596" s="257">
        <v>129875.46</v>
      </c>
      <c r="Z596" s="257">
        <v>186031.02</v>
      </c>
      <c r="AA596" s="257">
        <v>338639.67</v>
      </c>
      <c r="AB596" s="257">
        <v>39819.440000000002</v>
      </c>
      <c r="AC596" s="222"/>
      <c r="AD596" s="222"/>
      <c r="AE596" s="222"/>
      <c r="AF596" s="222"/>
      <c r="AG596" s="223"/>
    </row>
    <row r="597" spans="1:33" s="83" customFormat="1" ht="14.1" customHeight="1" x14ac:dyDescent="0.2">
      <c r="A597" s="81"/>
      <c r="B597" s="396" t="s">
        <v>322</v>
      </c>
      <c r="C597" s="243" t="s">
        <v>362</v>
      </c>
      <c r="D597" s="476"/>
      <c r="E597" s="295"/>
      <c r="F597" s="226">
        <v>139410.44</v>
      </c>
      <c r="G597" s="82"/>
      <c r="H597" s="224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60">
        <v>14351.35</v>
      </c>
      <c r="T597" s="260">
        <v>38497.660000000003</v>
      </c>
      <c r="U597" s="260">
        <v>34458.980000000003</v>
      </c>
      <c r="V597" s="260">
        <v>52102.45</v>
      </c>
      <c r="W597" s="225"/>
      <c r="X597" s="225"/>
      <c r="Y597" s="225"/>
      <c r="Z597" s="225"/>
      <c r="AA597" s="225"/>
      <c r="AB597" s="225"/>
      <c r="AC597" s="225"/>
      <c r="AD597" s="225"/>
      <c r="AE597" s="225"/>
      <c r="AF597" s="225"/>
      <c r="AG597" s="226"/>
    </row>
    <row r="598" spans="1:33" s="83" customFormat="1" ht="14.1" customHeight="1" x14ac:dyDescent="0.2">
      <c r="A598" s="81"/>
      <c r="B598" s="397" t="s">
        <v>323</v>
      </c>
      <c r="C598" s="244" t="s">
        <v>1598</v>
      </c>
      <c r="D598" s="477"/>
      <c r="E598" s="296"/>
      <c r="F598" s="229">
        <v>6011.43</v>
      </c>
      <c r="G598" s="82"/>
      <c r="H598" s="227"/>
      <c r="I598" s="228"/>
      <c r="J598" s="228"/>
      <c r="K598" s="228"/>
      <c r="L598" s="228"/>
      <c r="M598" s="228"/>
      <c r="N598" s="228"/>
      <c r="O598" s="228"/>
      <c r="P598" s="228"/>
      <c r="Q598" s="228"/>
      <c r="R598" s="228"/>
      <c r="S598" s="262">
        <v>6011.43</v>
      </c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9"/>
    </row>
    <row r="599" spans="1:33" s="83" customFormat="1" ht="14.1" customHeight="1" x14ac:dyDescent="0.2">
      <c r="A599" s="81"/>
      <c r="B599" s="397" t="s">
        <v>324</v>
      </c>
      <c r="C599" s="244" t="s">
        <v>1599</v>
      </c>
      <c r="D599" s="477"/>
      <c r="E599" s="296"/>
      <c r="F599" s="229">
        <v>6011.43</v>
      </c>
      <c r="G599" s="82"/>
      <c r="H599" s="227"/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S599" s="262">
        <v>6011.43</v>
      </c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228"/>
      <c r="AF599" s="228"/>
      <c r="AG599" s="229"/>
    </row>
    <row r="600" spans="1:33" s="83" customFormat="1" ht="14.1" customHeight="1" x14ac:dyDescent="0.2">
      <c r="A600" s="81"/>
      <c r="B600" s="397" t="s">
        <v>325</v>
      </c>
      <c r="C600" s="244" t="s">
        <v>1600</v>
      </c>
      <c r="D600" s="477"/>
      <c r="E600" s="296"/>
      <c r="F600" s="229">
        <v>7451.16</v>
      </c>
      <c r="G600" s="82"/>
      <c r="H600" s="227"/>
      <c r="I600" s="228"/>
      <c r="J600" s="228"/>
      <c r="K600" s="228"/>
      <c r="L600" s="228"/>
      <c r="M600" s="228"/>
      <c r="N600" s="228"/>
      <c r="O600" s="228"/>
      <c r="P600" s="228"/>
      <c r="Q600" s="228"/>
      <c r="R600" s="228"/>
      <c r="S600" s="262">
        <v>2328.4899999999998</v>
      </c>
      <c r="T600" s="262">
        <v>5122.67</v>
      </c>
      <c r="U600" s="228"/>
      <c r="V600" s="228"/>
      <c r="W600" s="228"/>
      <c r="X600" s="228"/>
      <c r="Y600" s="228"/>
      <c r="Z600" s="228"/>
      <c r="AA600" s="228"/>
      <c r="AB600" s="228"/>
      <c r="AC600" s="228"/>
      <c r="AD600" s="228"/>
      <c r="AE600" s="228"/>
      <c r="AF600" s="228"/>
      <c r="AG600" s="229"/>
    </row>
    <row r="601" spans="1:33" s="83" customFormat="1" ht="14.1" customHeight="1" x14ac:dyDescent="0.2">
      <c r="A601" s="81"/>
      <c r="B601" s="397" t="s">
        <v>326</v>
      </c>
      <c r="C601" s="244" t="s">
        <v>1601</v>
      </c>
      <c r="D601" s="477"/>
      <c r="E601" s="296"/>
      <c r="F601" s="229">
        <v>7451.16</v>
      </c>
      <c r="G601" s="82"/>
      <c r="H601" s="227"/>
      <c r="I601" s="228"/>
      <c r="J601" s="228"/>
      <c r="K601" s="228"/>
      <c r="L601" s="228"/>
      <c r="M601" s="228"/>
      <c r="N601" s="228"/>
      <c r="O601" s="228"/>
      <c r="P601" s="228"/>
      <c r="Q601" s="228"/>
      <c r="R601" s="228"/>
      <c r="S601" s="228"/>
      <c r="T601" s="262">
        <v>7451.16</v>
      </c>
      <c r="U601" s="228"/>
      <c r="V601" s="228"/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8"/>
      <c r="AG601" s="229"/>
    </row>
    <row r="602" spans="1:33" s="83" customFormat="1" ht="14.1" customHeight="1" x14ac:dyDescent="0.2">
      <c r="A602" s="81"/>
      <c r="B602" s="397" t="s">
        <v>327</v>
      </c>
      <c r="C602" s="244" t="s">
        <v>1602</v>
      </c>
      <c r="D602" s="477"/>
      <c r="E602" s="296"/>
      <c r="F602" s="229">
        <v>7451.16</v>
      </c>
      <c r="G602" s="82"/>
      <c r="H602" s="227"/>
      <c r="I602" s="228"/>
      <c r="J602" s="228"/>
      <c r="K602" s="228"/>
      <c r="L602" s="228"/>
      <c r="M602" s="228"/>
      <c r="N602" s="228"/>
      <c r="O602" s="228"/>
      <c r="P602" s="228"/>
      <c r="Q602" s="228"/>
      <c r="R602" s="228"/>
      <c r="S602" s="228"/>
      <c r="T602" s="262">
        <v>7451.16</v>
      </c>
      <c r="U602" s="228"/>
      <c r="V602" s="228"/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9"/>
    </row>
    <row r="603" spans="1:33" s="83" customFormat="1" ht="14.1" customHeight="1" x14ac:dyDescent="0.2">
      <c r="A603" s="81"/>
      <c r="B603" s="397" t="s">
        <v>328</v>
      </c>
      <c r="C603" s="244" t="s">
        <v>1603</v>
      </c>
      <c r="D603" s="477"/>
      <c r="E603" s="296"/>
      <c r="F603" s="229">
        <v>7451.16</v>
      </c>
      <c r="G603" s="82"/>
      <c r="H603" s="227"/>
      <c r="I603" s="228"/>
      <c r="J603" s="228"/>
      <c r="K603" s="228"/>
      <c r="L603" s="228"/>
      <c r="M603" s="228"/>
      <c r="N603" s="228"/>
      <c r="O603" s="228"/>
      <c r="P603" s="228"/>
      <c r="Q603" s="228"/>
      <c r="R603" s="228"/>
      <c r="S603" s="228"/>
      <c r="T603" s="262">
        <v>7451.16</v>
      </c>
      <c r="U603" s="228"/>
      <c r="V603" s="228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9"/>
    </row>
    <row r="604" spans="1:33" s="83" customFormat="1" ht="14.1" customHeight="1" x14ac:dyDescent="0.2">
      <c r="A604" s="81"/>
      <c r="B604" s="397" t="s">
        <v>329</v>
      </c>
      <c r="C604" s="244" t="s">
        <v>1604</v>
      </c>
      <c r="D604" s="477"/>
      <c r="E604" s="296"/>
      <c r="F604" s="229">
        <v>7451.16</v>
      </c>
      <c r="G604" s="82"/>
      <c r="H604" s="227"/>
      <c r="I604" s="228"/>
      <c r="J604" s="228"/>
      <c r="K604" s="228"/>
      <c r="L604" s="228"/>
      <c r="M604" s="228"/>
      <c r="N604" s="228"/>
      <c r="O604" s="228"/>
      <c r="P604" s="228"/>
      <c r="Q604" s="228"/>
      <c r="R604" s="228"/>
      <c r="S604" s="228"/>
      <c r="T604" s="262">
        <v>7451.16</v>
      </c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9"/>
    </row>
    <row r="605" spans="1:33" s="83" customFormat="1" ht="14.1" customHeight="1" x14ac:dyDescent="0.2">
      <c r="A605" s="81"/>
      <c r="B605" s="397" t="s">
        <v>330</v>
      </c>
      <c r="C605" s="244" t="s">
        <v>1605</v>
      </c>
      <c r="D605" s="477"/>
      <c r="E605" s="296"/>
      <c r="F605" s="229">
        <v>7451.16</v>
      </c>
      <c r="G605" s="82"/>
      <c r="H605" s="227"/>
      <c r="I605" s="228"/>
      <c r="J605" s="228"/>
      <c r="K605" s="228"/>
      <c r="L605" s="228"/>
      <c r="M605" s="228"/>
      <c r="N605" s="228"/>
      <c r="O605" s="228"/>
      <c r="P605" s="228"/>
      <c r="Q605" s="228"/>
      <c r="R605" s="228"/>
      <c r="S605" s="228"/>
      <c r="T605" s="262">
        <v>3570.35</v>
      </c>
      <c r="U605" s="262">
        <v>3880.81</v>
      </c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9"/>
    </row>
    <row r="606" spans="1:33" s="83" customFormat="1" ht="14.1" customHeight="1" x14ac:dyDescent="0.2">
      <c r="A606" s="81"/>
      <c r="B606" s="397" t="s">
        <v>331</v>
      </c>
      <c r="C606" s="244" t="s">
        <v>1606</v>
      </c>
      <c r="D606" s="477"/>
      <c r="E606" s="296"/>
      <c r="F606" s="229">
        <v>8457.49</v>
      </c>
      <c r="G606" s="82"/>
      <c r="H606" s="227"/>
      <c r="I606" s="228"/>
      <c r="J606" s="228"/>
      <c r="K606" s="228"/>
      <c r="L606" s="228"/>
      <c r="M606" s="228"/>
      <c r="N606" s="228"/>
      <c r="O606" s="228"/>
      <c r="P606" s="228"/>
      <c r="Q606" s="228"/>
      <c r="R606" s="228"/>
      <c r="S606" s="228"/>
      <c r="T606" s="228"/>
      <c r="U606" s="262">
        <v>8457.49</v>
      </c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9"/>
    </row>
    <row r="607" spans="1:33" s="83" customFormat="1" ht="14.1" customHeight="1" x14ac:dyDescent="0.2">
      <c r="A607" s="81"/>
      <c r="B607" s="397" t="s">
        <v>332</v>
      </c>
      <c r="C607" s="244" t="s">
        <v>1607</v>
      </c>
      <c r="D607" s="477"/>
      <c r="E607" s="296"/>
      <c r="F607" s="229">
        <v>1645.18</v>
      </c>
      <c r="G607" s="82"/>
      <c r="H607" s="227"/>
      <c r="I607" s="228"/>
      <c r="J607" s="228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62">
        <v>1645.18</v>
      </c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9"/>
    </row>
    <row r="608" spans="1:33" s="83" customFormat="1" ht="14.1" customHeight="1" x14ac:dyDescent="0.2">
      <c r="A608" s="81"/>
      <c r="B608" s="397" t="s">
        <v>333</v>
      </c>
      <c r="C608" s="244" t="s">
        <v>1608</v>
      </c>
      <c r="D608" s="477"/>
      <c r="E608" s="296"/>
      <c r="F608" s="229">
        <v>7451.16</v>
      </c>
      <c r="G608" s="82"/>
      <c r="H608" s="227"/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62">
        <v>7451.16</v>
      </c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9"/>
    </row>
    <row r="609" spans="1:33" s="83" customFormat="1" ht="14.1" customHeight="1" x14ac:dyDescent="0.2">
      <c r="A609" s="81"/>
      <c r="B609" s="397" t="s">
        <v>334</v>
      </c>
      <c r="C609" s="244" t="s">
        <v>1609</v>
      </c>
      <c r="D609" s="477"/>
      <c r="E609" s="296"/>
      <c r="F609" s="229">
        <v>9871.08</v>
      </c>
      <c r="G609" s="82"/>
      <c r="H609" s="227"/>
      <c r="I609" s="228"/>
      <c r="J609" s="228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62">
        <v>9871.08</v>
      </c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9"/>
    </row>
    <row r="610" spans="1:33" s="83" customFormat="1" ht="14.1" customHeight="1" x14ac:dyDescent="0.2">
      <c r="A610" s="81"/>
      <c r="B610" s="397" t="s">
        <v>335</v>
      </c>
      <c r="C610" s="244" t="s">
        <v>1610</v>
      </c>
      <c r="D610" s="477"/>
      <c r="E610" s="296"/>
      <c r="F610" s="229">
        <v>6580.72</v>
      </c>
      <c r="G610" s="82"/>
      <c r="H610" s="227"/>
      <c r="I610" s="228"/>
      <c r="J610" s="228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62">
        <v>3153.26</v>
      </c>
      <c r="V610" s="262">
        <v>3427.46</v>
      </c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9"/>
    </row>
    <row r="611" spans="1:33" s="83" customFormat="1" ht="14.1" customHeight="1" x14ac:dyDescent="0.2">
      <c r="A611" s="81"/>
      <c r="B611" s="397" t="s">
        <v>336</v>
      </c>
      <c r="C611" s="244" t="s">
        <v>1611</v>
      </c>
      <c r="D611" s="477"/>
      <c r="E611" s="296"/>
      <c r="F611" s="229">
        <v>6580.72</v>
      </c>
      <c r="G611" s="82"/>
      <c r="H611" s="227"/>
      <c r="I611" s="228"/>
      <c r="J611" s="228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62">
        <v>6580.72</v>
      </c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9"/>
    </row>
    <row r="612" spans="1:33" s="83" customFormat="1" ht="14.1" customHeight="1" x14ac:dyDescent="0.2">
      <c r="A612" s="81"/>
      <c r="B612" s="397" t="s">
        <v>337</v>
      </c>
      <c r="C612" s="244" t="s">
        <v>1612</v>
      </c>
      <c r="D612" s="477"/>
      <c r="E612" s="296"/>
      <c r="F612" s="229">
        <v>25642.47</v>
      </c>
      <c r="G612" s="82"/>
      <c r="H612" s="227"/>
      <c r="I612" s="228"/>
      <c r="J612" s="228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62">
        <v>25642.47</v>
      </c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9"/>
    </row>
    <row r="613" spans="1:33" s="83" customFormat="1" ht="14.1" customHeight="1" x14ac:dyDescent="0.2">
      <c r="A613" s="81"/>
      <c r="B613" s="397" t="s">
        <v>338</v>
      </c>
      <c r="C613" s="244" t="s">
        <v>1613</v>
      </c>
      <c r="D613" s="477"/>
      <c r="E613" s="296"/>
      <c r="F613" s="229">
        <v>9871.08</v>
      </c>
      <c r="G613" s="82"/>
      <c r="H613" s="227"/>
      <c r="I613" s="228"/>
      <c r="J613" s="228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62">
        <v>9871.08</v>
      </c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9"/>
    </row>
    <row r="614" spans="1:33" s="83" customFormat="1" ht="14.1" customHeight="1" x14ac:dyDescent="0.2">
      <c r="A614" s="81"/>
      <c r="B614" s="397" t="s">
        <v>339</v>
      </c>
      <c r="C614" s="244" t="s">
        <v>1614</v>
      </c>
      <c r="D614" s="477"/>
      <c r="E614" s="296"/>
      <c r="F614" s="229">
        <v>6580.72</v>
      </c>
      <c r="G614" s="82"/>
      <c r="H614" s="227"/>
      <c r="I614" s="228"/>
      <c r="J614" s="228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62">
        <v>6580.72</v>
      </c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9"/>
    </row>
    <row r="615" spans="1:33" s="83" customFormat="1" ht="14.1" customHeight="1" x14ac:dyDescent="0.2">
      <c r="A615" s="81"/>
      <c r="B615" s="396" t="s">
        <v>340</v>
      </c>
      <c r="C615" s="243" t="s">
        <v>366</v>
      </c>
      <c r="D615" s="476"/>
      <c r="E615" s="295"/>
      <c r="F615" s="226">
        <v>587134.66</v>
      </c>
      <c r="G615" s="82"/>
      <c r="H615" s="224"/>
      <c r="I615" s="225"/>
      <c r="J615" s="225"/>
      <c r="K615" s="225"/>
      <c r="L615" s="225"/>
      <c r="M615" s="225"/>
      <c r="N615" s="225"/>
      <c r="O615" s="225"/>
      <c r="P615" s="225"/>
      <c r="Q615" s="225"/>
      <c r="R615" s="225"/>
      <c r="S615" s="225"/>
      <c r="T615" s="225"/>
      <c r="U615" s="225"/>
      <c r="V615" s="260">
        <v>2788.62</v>
      </c>
      <c r="W615" s="260">
        <v>363563.71</v>
      </c>
      <c r="X615" s="260">
        <v>162377.37</v>
      </c>
      <c r="Y615" s="260">
        <v>58404.959999999999</v>
      </c>
      <c r="Z615" s="225"/>
      <c r="AA615" s="225"/>
      <c r="AB615" s="225"/>
      <c r="AC615" s="225"/>
      <c r="AD615" s="225"/>
      <c r="AE615" s="225"/>
      <c r="AF615" s="225"/>
      <c r="AG615" s="226"/>
    </row>
    <row r="616" spans="1:33" s="83" customFormat="1" ht="14.1" customHeight="1" x14ac:dyDescent="0.2">
      <c r="A616" s="81"/>
      <c r="B616" s="397" t="s">
        <v>342</v>
      </c>
      <c r="C616" s="244" t="s">
        <v>1615</v>
      </c>
      <c r="D616" s="477"/>
      <c r="E616" s="296"/>
      <c r="F616" s="229">
        <v>2878.58</v>
      </c>
      <c r="G616" s="82"/>
      <c r="H616" s="227"/>
      <c r="I616" s="228"/>
      <c r="J616" s="228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62">
        <v>2788.62</v>
      </c>
      <c r="W616" s="228">
        <v>89.96</v>
      </c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9"/>
    </row>
    <row r="617" spans="1:33" s="83" customFormat="1" ht="14.1" customHeight="1" x14ac:dyDescent="0.2">
      <c r="A617" s="81"/>
      <c r="B617" s="397" t="s">
        <v>343</v>
      </c>
      <c r="C617" s="244" t="s">
        <v>1616</v>
      </c>
      <c r="D617" s="477"/>
      <c r="E617" s="296"/>
      <c r="F617" s="229">
        <v>34543.08</v>
      </c>
      <c r="G617" s="82"/>
      <c r="H617" s="227"/>
      <c r="I617" s="228"/>
      <c r="J617" s="228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62">
        <v>34543.08</v>
      </c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9"/>
    </row>
    <row r="618" spans="1:33" s="83" customFormat="1" ht="14.1" customHeight="1" x14ac:dyDescent="0.2">
      <c r="A618" s="81"/>
      <c r="B618" s="397" t="s">
        <v>344</v>
      </c>
      <c r="C618" s="244" t="s">
        <v>1617</v>
      </c>
      <c r="D618" s="477"/>
      <c r="E618" s="296"/>
      <c r="F618" s="229">
        <v>64768.05</v>
      </c>
      <c r="G618" s="82"/>
      <c r="H618" s="227"/>
      <c r="I618" s="228"/>
      <c r="J618" s="228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62">
        <v>64768.05</v>
      </c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9"/>
    </row>
    <row r="619" spans="1:33" s="83" customFormat="1" ht="14.1" customHeight="1" x14ac:dyDescent="0.2">
      <c r="A619" s="81"/>
      <c r="B619" s="397" t="s">
        <v>345</v>
      </c>
      <c r="C619" s="244" t="s">
        <v>1618</v>
      </c>
      <c r="D619" s="477"/>
      <c r="E619" s="296"/>
      <c r="F619" s="229">
        <v>197055.32</v>
      </c>
      <c r="G619" s="82"/>
      <c r="H619" s="227"/>
      <c r="I619" s="228"/>
      <c r="J619" s="228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62">
        <v>197055.32</v>
      </c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9"/>
    </row>
    <row r="620" spans="1:33" s="83" customFormat="1" ht="14.1" customHeight="1" x14ac:dyDescent="0.2">
      <c r="A620" s="81"/>
      <c r="B620" s="397" t="s">
        <v>346</v>
      </c>
      <c r="C620" s="244" t="s">
        <v>1619</v>
      </c>
      <c r="D620" s="477"/>
      <c r="E620" s="296"/>
      <c r="F620" s="229">
        <v>8630.16</v>
      </c>
      <c r="G620" s="82"/>
      <c r="H620" s="227"/>
      <c r="I620" s="228"/>
      <c r="J620" s="228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62">
        <v>8630.16</v>
      </c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9"/>
    </row>
    <row r="621" spans="1:33" s="83" customFormat="1" ht="14.1" customHeight="1" x14ac:dyDescent="0.2">
      <c r="A621" s="81"/>
      <c r="B621" s="397" t="s">
        <v>347</v>
      </c>
      <c r="C621" s="244" t="s">
        <v>1620</v>
      </c>
      <c r="D621" s="477"/>
      <c r="E621" s="296"/>
      <c r="F621" s="229">
        <v>13641.05</v>
      </c>
      <c r="G621" s="82"/>
      <c r="H621" s="227"/>
      <c r="I621" s="228"/>
      <c r="J621" s="228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62">
        <v>13641.05</v>
      </c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9"/>
    </row>
    <row r="622" spans="1:33" s="83" customFormat="1" ht="14.1" customHeight="1" x14ac:dyDescent="0.2">
      <c r="A622" s="81"/>
      <c r="B622" s="397" t="s">
        <v>348</v>
      </c>
      <c r="C622" s="244" t="s">
        <v>1621</v>
      </c>
      <c r="D622" s="477"/>
      <c r="E622" s="296"/>
      <c r="F622" s="229">
        <v>8025.66</v>
      </c>
      <c r="G622" s="82"/>
      <c r="H622" s="227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62">
        <v>8025.66</v>
      </c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9"/>
    </row>
    <row r="623" spans="1:33" s="83" customFormat="1" ht="14.1" customHeight="1" x14ac:dyDescent="0.2">
      <c r="A623" s="81"/>
      <c r="B623" s="397" t="s">
        <v>349</v>
      </c>
      <c r="C623" s="244" t="s">
        <v>1622</v>
      </c>
      <c r="D623" s="477"/>
      <c r="E623" s="296"/>
      <c r="F623" s="229">
        <v>21567.9</v>
      </c>
      <c r="G623" s="82"/>
      <c r="H623" s="227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62">
        <v>21567.9</v>
      </c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9"/>
    </row>
    <row r="624" spans="1:33" s="83" customFormat="1" ht="14.1" customHeight="1" x14ac:dyDescent="0.2">
      <c r="A624" s="81"/>
      <c r="B624" s="397" t="s">
        <v>350</v>
      </c>
      <c r="C624" s="244" t="s">
        <v>1623</v>
      </c>
      <c r="D624" s="477"/>
      <c r="E624" s="296"/>
      <c r="F624" s="229">
        <v>21207</v>
      </c>
      <c r="G624" s="82"/>
      <c r="H624" s="227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62">
        <v>15242.53</v>
      </c>
      <c r="X624" s="262">
        <v>5964.47</v>
      </c>
      <c r="Y624" s="228"/>
      <c r="Z624" s="228"/>
      <c r="AA624" s="228"/>
      <c r="AB624" s="228"/>
      <c r="AC624" s="228"/>
      <c r="AD624" s="228"/>
      <c r="AE624" s="228"/>
      <c r="AF624" s="228"/>
      <c r="AG624" s="229"/>
    </row>
    <row r="625" spans="1:33" s="83" customFormat="1" ht="14.1" customHeight="1" x14ac:dyDescent="0.2">
      <c r="A625" s="81"/>
      <c r="B625" s="397" t="s">
        <v>351</v>
      </c>
      <c r="C625" s="244" t="s">
        <v>1624</v>
      </c>
      <c r="D625" s="477"/>
      <c r="E625" s="296"/>
      <c r="F625" s="229">
        <v>6736.74</v>
      </c>
      <c r="G625" s="82"/>
      <c r="H625" s="227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62">
        <v>6736.74</v>
      </c>
      <c r="Y625" s="228"/>
      <c r="Z625" s="228"/>
      <c r="AA625" s="228"/>
      <c r="AB625" s="228"/>
      <c r="AC625" s="228"/>
      <c r="AD625" s="228"/>
      <c r="AE625" s="228"/>
      <c r="AF625" s="228"/>
      <c r="AG625" s="229"/>
    </row>
    <row r="626" spans="1:33" s="83" customFormat="1" ht="14.1" customHeight="1" x14ac:dyDescent="0.2">
      <c r="A626" s="81"/>
      <c r="B626" s="397" t="s">
        <v>352</v>
      </c>
      <c r="C626" s="244" t="s">
        <v>1625</v>
      </c>
      <c r="D626" s="477"/>
      <c r="E626" s="296"/>
      <c r="F626" s="229">
        <v>65236.34</v>
      </c>
      <c r="G626" s="82"/>
      <c r="H626" s="227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62">
        <v>65236.34</v>
      </c>
      <c r="Y626" s="228"/>
      <c r="Z626" s="228"/>
      <c r="AA626" s="228"/>
      <c r="AB626" s="228"/>
      <c r="AC626" s="228"/>
      <c r="AD626" s="228"/>
      <c r="AE626" s="228"/>
      <c r="AF626" s="228"/>
      <c r="AG626" s="229"/>
    </row>
    <row r="627" spans="1:33" s="83" customFormat="1" ht="14.1" customHeight="1" x14ac:dyDescent="0.2">
      <c r="A627" s="81"/>
      <c r="B627" s="397" t="s">
        <v>353</v>
      </c>
      <c r="C627" s="244" t="s">
        <v>1626</v>
      </c>
      <c r="D627" s="477"/>
      <c r="E627" s="296"/>
      <c r="F627" s="229">
        <v>31097.29</v>
      </c>
      <c r="G627" s="82"/>
      <c r="H627" s="227"/>
      <c r="I627" s="228"/>
      <c r="J627" s="228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62">
        <v>31097.29</v>
      </c>
      <c r="Y627" s="228"/>
      <c r="Z627" s="228"/>
      <c r="AA627" s="228"/>
      <c r="AB627" s="228"/>
      <c r="AC627" s="228"/>
      <c r="AD627" s="228"/>
      <c r="AE627" s="228"/>
      <c r="AF627" s="228"/>
      <c r="AG627" s="229"/>
    </row>
    <row r="628" spans="1:33" s="83" customFormat="1" ht="14.1" customHeight="1" x14ac:dyDescent="0.2">
      <c r="A628" s="81"/>
      <c r="B628" s="397" t="s">
        <v>354</v>
      </c>
      <c r="C628" s="244" t="s">
        <v>1627</v>
      </c>
      <c r="D628" s="477"/>
      <c r="E628" s="296"/>
      <c r="F628" s="229">
        <v>10345.719999999999</v>
      </c>
      <c r="G628" s="82"/>
      <c r="H628" s="227"/>
      <c r="I628" s="228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62">
        <v>10345.719999999999</v>
      </c>
      <c r="Y628" s="228"/>
      <c r="Z628" s="228"/>
      <c r="AA628" s="228"/>
      <c r="AB628" s="228"/>
      <c r="AC628" s="228"/>
      <c r="AD628" s="228"/>
      <c r="AE628" s="228"/>
      <c r="AF628" s="228"/>
      <c r="AG628" s="229"/>
    </row>
    <row r="629" spans="1:33" s="83" customFormat="1" ht="14.1" customHeight="1" x14ac:dyDescent="0.2">
      <c r="A629" s="81"/>
      <c r="B629" s="397" t="s">
        <v>355</v>
      </c>
      <c r="C629" s="244" t="s">
        <v>1628</v>
      </c>
      <c r="D629" s="477"/>
      <c r="E629" s="296"/>
      <c r="F629" s="229">
        <v>4012.99</v>
      </c>
      <c r="G629" s="82"/>
      <c r="H629" s="227"/>
      <c r="I629" s="228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62">
        <v>4012.99</v>
      </c>
      <c r="Y629" s="228"/>
      <c r="Z629" s="228"/>
      <c r="AA629" s="228"/>
      <c r="AB629" s="228"/>
      <c r="AC629" s="228"/>
      <c r="AD629" s="228"/>
      <c r="AE629" s="228"/>
      <c r="AF629" s="228"/>
      <c r="AG629" s="229"/>
    </row>
    <row r="630" spans="1:33" s="83" customFormat="1" ht="14.1" customHeight="1" x14ac:dyDescent="0.2">
      <c r="A630" s="81"/>
      <c r="B630" s="397" t="s">
        <v>356</v>
      </c>
      <c r="C630" s="244" t="s">
        <v>1629</v>
      </c>
      <c r="D630" s="477"/>
      <c r="E630" s="296"/>
      <c r="F630" s="229">
        <v>12038.97</v>
      </c>
      <c r="G630" s="82"/>
      <c r="H630" s="227"/>
      <c r="I630" s="228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62">
        <v>12038.97</v>
      </c>
      <c r="Y630" s="228"/>
      <c r="Z630" s="228"/>
      <c r="AA630" s="228"/>
      <c r="AB630" s="228"/>
      <c r="AC630" s="228"/>
      <c r="AD630" s="228"/>
      <c r="AE630" s="228"/>
      <c r="AF630" s="228"/>
      <c r="AG630" s="229"/>
    </row>
    <row r="631" spans="1:33" s="83" customFormat="1" ht="14.1" customHeight="1" x14ac:dyDescent="0.2">
      <c r="A631" s="81"/>
      <c r="B631" s="397" t="s">
        <v>357</v>
      </c>
      <c r="C631" s="244" t="s">
        <v>1630</v>
      </c>
      <c r="D631" s="477"/>
      <c r="E631" s="296"/>
      <c r="F631" s="229">
        <v>12674.4</v>
      </c>
      <c r="G631" s="82"/>
      <c r="H631" s="227"/>
      <c r="I631" s="228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62">
        <v>12674.4</v>
      </c>
      <c r="Y631" s="228"/>
      <c r="Z631" s="228"/>
      <c r="AA631" s="228"/>
      <c r="AB631" s="228"/>
      <c r="AC631" s="228"/>
      <c r="AD631" s="228"/>
      <c r="AE631" s="228"/>
      <c r="AF631" s="228"/>
      <c r="AG631" s="229"/>
    </row>
    <row r="632" spans="1:33" s="83" customFormat="1" ht="14.1" customHeight="1" x14ac:dyDescent="0.2">
      <c r="A632" s="81"/>
      <c r="B632" s="397" t="s">
        <v>358</v>
      </c>
      <c r="C632" s="244" t="s">
        <v>1631</v>
      </c>
      <c r="D632" s="477"/>
      <c r="E632" s="296"/>
      <c r="F632" s="229">
        <v>65236.34</v>
      </c>
      <c r="G632" s="82"/>
      <c r="H632" s="227"/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62">
        <v>14270.45</v>
      </c>
      <c r="Y632" s="262">
        <v>50965.89</v>
      </c>
      <c r="Z632" s="228"/>
      <c r="AA632" s="228"/>
      <c r="AB632" s="228"/>
      <c r="AC632" s="228"/>
      <c r="AD632" s="228"/>
      <c r="AE632" s="228"/>
      <c r="AF632" s="228"/>
      <c r="AG632" s="229"/>
    </row>
    <row r="633" spans="1:33" s="83" customFormat="1" ht="14.1" customHeight="1" x14ac:dyDescent="0.2">
      <c r="A633" s="81"/>
      <c r="B633" s="397" t="s">
        <v>359</v>
      </c>
      <c r="C633" s="244" t="s">
        <v>1632</v>
      </c>
      <c r="D633" s="477"/>
      <c r="E633" s="296"/>
      <c r="F633" s="229">
        <v>7439.07</v>
      </c>
      <c r="G633" s="82"/>
      <c r="H633" s="227"/>
      <c r="I633" s="228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62">
        <v>7439.07</v>
      </c>
      <c r="Z633" s="228"/>
      <c r="AA633" s="228"/>
      <c r="AB633" s="228"/>
      <c r="AC633" s="228"/>
      <c r="AD633" s="228"/>
      <c r="AE633" s="228"/>
      <c r="AF633" s="228"/>
      <c r="AG633" s="229"/>
    </row>
    <row r="634" spans="1:33" s="83" customFormat="1" ht="14.1" customHeight="1" x14ac:dyDescent="0.2">
      <c r="A634" s="81"/>
      <c r="B634" s="396" t="s">
        <v>932</v>
      </c>
      <c r="C634" s="243" t="s">
        <v>1633</v>
      </c>
      <c r="D634" s="476"/>
      <c r="E634" s="295"/>
      <c r="F634" s="226">
        <v>29889.21</v>
      </c>
      <c r="G634" s="82"/>
      <c r="H634" s="224"/>
      <c r="I634" s="225"/>
      <c r="J634" s="225"/>
      <c r="K634" s="225"/>
      <c r="L634" s="225"/>
      <c r="M634" s="225"/>
      <c r="N634" s="225"/>
      <c r="O634" s="225"/>
      <c r="P634" s="225"/>
      <c r="Q634" s="225"/>
      <c r="R634" s="225"/>
      <c r="S634" s="225"/>
      <c r="T634" s="225"/>
      <c r="U634" s="225"/>
      <c r="V634" s="225"/>
      <c r="W634" s="225"/>
      <c r="X634" s="225"/>
      <c r="Y634" s="260">
        <v>20430.73</v>
      </c>
      <c r="Z634" s="260">
        <v>9458.48</v>
      </c>
      <c r="AA634" s="225"/>
      <c r="AB634" s="225"/>
      <c r="AC634" s="225"/>
      <c r="AD634" s="225"/>
      <c r="AE634" s="225"/>
      <c r="AF634" s="225"/>
      <c r="AG634" s="226"/>
    </row>
    <row r="635" spans="1:33" s="83" customFormat="1" ht="14.1" customHeight="1" x14ac:dyDescent="0.2">
      <c r="A635" s="81"/>
      <c r="B635" s="397" t="s">
        <v>933</v>
      </c>
      <c r="C635" s="244" t="s">
        <v>1634</v>
      </c>
      <c r="D635" s="477"/>
      <c r="E635" s="296"/>
      <c r="F635" s="229">
        <v>13723.44</v>
      </c>
      <c r="G635" s="82"/>
      <c r="H635" s="227"/>
      <c r="I635" s="228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62">
        <v>13723.44</v>
      </c>
      <c r="Z635" s="228"/>
      <c r="AA635" s="228"/>
      <c r="AB635" s="228"/>
      <c r="AC635" s="228"/>
      <c r="AD635" s="228"/>
      <c r="AE635" s="228"/>
      <c r="AF635" s="228"/>
      <c r="AG635" s="229"/>
    </row>
    <row r="636" spans="1:33" s="83" customFormat="1" ht="14.1" customHeight="1" x14ac:dyDescent="0.2">
      <c r="A636" s="81"/>
      <c r="B636" s="397" t="s">
        <v>934</v>
      </c>
      <c r="C636" s="244" t="s">
        <v>1635</v>
      </c>
      <c r="D636" s="477"/>
      <c r="E636" s="296"/>
      <c r="F636" s="229">
        <v>3412.76</v>
      </c>
      <c r="G636" s="82"/>
      <c r="H636" s="227"/>
      <c r="I636" s="228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62">
        <v>3412.76</v>
      </c>
      <c r="Z636" s="228"/>
      <c r="AA636" s="228"/>
      <c r="AB636" s="228"/>
      <c r="AC636" s="228"/>
      <c r="AD636" s="228"/>
      <c r="AE636" s="228"/>
      <c r="AF636" s="228"/>
      <c r="AG636" s="229"/>
    </row>
    <row r="637" spans="1:33" s="83" customFormat="1" ht="14.1" customHeight="1" x14ac:dyDescent="0.2">
      <c r="A637" s="81"/>
      <c r="B637" s="397" t="s">
        <v>935</v>
      </c>
      <c r="C637" s="244" t="s">
        <v>1636</v>
      </c>
      <c r="D637" s="477"/>
      <c r="E637" s="296"/>
      <c r="F637" s="229">
        <v>12753.01</v>
      </c>
      <c r="G637" s="82"/>
      <c r="H637" s="227"/>
      <c r="I637" s="228"/>
      <c r="J637" s="228"/>
      <c r="K637" s="228"/>
      <c r="L637" s="228"/>
      <c r="M637" s="228"/>
      <c r="N637" s="228"/>
      <c r="O637" s="228"/>
      <c r="P637" s="228"/>
      <c r="Q637" s="228"/>
      <c r="R637" s="228"/>
      <c r="S637" s="228"/>
      <c r="T637" s="228"/>
      <c r="U637" s="228"/>
      <c r="V637" s="228"/>
      <c r="W637" s="228"/>
      <c r="X637" s="228"/>
      <c r="Y637" s="262">
        <v>3294.53</v>
      </c>
      <c r="Z637" s="262">
        <v>9458.48</v>
      </c>
      <c r="AA637" s="228"/>
      <c r="AB637" s="228"/>
      <c r="AC637" s="228"/>
      <c r="AD637" s="228"/>
      <c r="AE637" s="228"/>
      <c r="AF637" s="228"/>
      <c r="AG637" s="229"/>
    </row>
    <row r="638" spans="1:33" s="83" customFormat="1" ht="14.1" customHeight="1" x14ac:dyDescent="0.2">
      <c r="A638" s="81"/>
      <c r="B638" s="396" t="s">
        <v>936</v>
      </c>
      <c r="C638" s="243" t="s">
        <v>1637</v>
      </c>
      <c r="D638" s="476"/>
      <c r="E638" s="295"/>
      <c r="F638" s="226">
        <v>10271.06</v>
      </c>
      <c r="G638" s="82"/>
      <c r="H638" s="224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60">
        <v>10271.06</v>
      </c>
      <c r="AA638" s="225"/>
      <c r="AB638" s="225"/>
      <c r="AC638" s="225"/>
      <c r="AD638" s="225"/>
      <c r="AE638" s="225"/>
      <c r="AF638" s="225"/>
      <c r="AG638" s="226"/>
    </row>
    <row r="639" spans="1:33" s="83" customFormat="1" ht="14.1" customHeight="1" x14ac:dyDescent="0.2">
      <c r="A639" s="81"/>
      <c r="B639" s="397" t="s">
        <v>937</v>
      </c>
      <c r="C639" s="244" t="s">
        <v>1638</v>
      </c>
      <c r="D639" s="477"/>
      <c r="E639" s="296"/>
      <c r="F639" s="229">
        <v>10271.06</v>
      </c>
      <c r="G639" s="82"/>
      <c r="H639" s="227"/>
      <c r="I639" s="228"/>
      <c r="J639" s="228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62">
        <v>10271.06</v>
      </c>
      <c r="AA639" s="228"/>
      <c r="AB639" s="228"/>
      <c r="AC639" s="228"/>
      <c r="AD639" s="228"/>
      <c r="AE639" s="228"/>
      <c r="AF639" s="228"/>
      <c r="AG639" s="229"/>
    </row>
    <row r="640" spans="1:33" s="83" customFormat="1" ht="14.1" customHeight="1" x14ac:dyDescent="0.2">
      <c r="A640" s="81"/>
      <c r="B640" s="396" t="s">
        <v>938</v>
      </c>
      <c r="C640" s="243" t="s">
        <v>1639</v>
      </c>
      <c r="D640" s="476"/>
      <c r="E640" s="295"/>
      <c r="F640" s="226">
        <v>401469.67</v>
      </c>
      <c r="G640" s="82"/>
      <c r="H640" s="224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60">
        <v>109149.57</v>
      </c>
      <c r="AA640" s="260">
        <v>292320.09999999998</v>
      </c>
      <c r="AB640" s="225"/>
      <c r="AC640" s="225"/>
      <c r="AD640" s="225"/>
      <c r="AE640" s="225"/>
      <c r="AF640" s="225"/>
      <c r="AG640" s="226"/>
    </row>
    <row r="641" spans="1:33" s="83" customFormat="1" ht="14.1" customHeight="1" x14ac:dyDescent="0.2">
      <c r="A641" s="81"/>
      <c r="B641" s="397" t="s">
        <v>939</v>
      </c>
      <c r="C641" s="244" t="s">
        <v>1640</v>
      </c>
      <c r="D641" s="477"/>
      <c r="E641" s="296"/>
      <c r="F641" s="229">
        <v>401469.67</v>
      </c>
      <c r="G641" s="82"/>
      <c r="H641" s="227"/>
      <c r="I641" s="228"/>
      <c r="J641" s="228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62">
        <v>109149.57</v>
      </c>
      <c r="AA641" s="262">
        <v>292320.09999999998</v>
      </c>
      <c r="AB641" s="228"/>
      <c r="AC641" s="228"/>
      <c r="AD641" s="228"/>
      <c r="AE641" s="228"/>
      <c r="AF641" s="228"/>
      <c r="AG641" s="229"/>
    </row>
    <row r="642" spans="1:33" s="83" customFormat="1" ht="14.1" customHeight="1" x14ac:dyDescent="0.2">
      <c r="A642" s="81"/>
      <c r="B642" s="396" t="s">
        <v>940</v>
      </c>
      <c r="C642" s="243" t="s">
        <v>1641</v>
      </c>
      <c r="D642" s="476"/>
      <c r="E642" s="295"/>
      <c r="F642" s="226">
        <v>210591.9</v>
      </c>
      <c r="G642" s="82"/>
      <c r="H642" s="224"/>
      <c r="I642" s="225"/>
      <c r="J642" s="225"/>
      <c r="K642" s="225"/>
      <c r="L642" s="225"/>
      <c r="M642" s="225"/>
      <c r="N642" s="225"/>
      <c r="O642" s="225"/>
      <c r="P642" s="225"/>
      <c r="Q642" s="225"/>
      <c r="R642" s="225"/>
      <c r="S642" s="225"/>
      <c r="T642" s="225"/>
      <c r="U642" s="225"/>
      <c r="V642" s="225"/>
      <c r="W642" s="225"/>
      <c r="X642" s="260">
        <v>16261.21</v>
      </c>
      <c r="Y642" s="260">
        <v>51039.77</v>
      </c>
      <c r="Z642" s="260">
        <v>57151.91</v>
      </c>
      <c r="AA642" s="260">
        <v>46319.57</v>
      </c>
      <c r="AB642" s="260">
        <v>39819.440000000002</v>
      </c>
      <c r="AC642" s="225"/>
      <c r="AD642" s="225"/>
      <c r="AE642" s="225"/>
      <c r="AF642" s="225"/>
      <c r="AG642" s="226"/>
    </row>
    <row r="643" spans="1:33" s="83" customFormat="1" ht="14.1" customHeight="1" x14ac:dyDescent="0.2">
      <c r="A643" s="81"/>
      <c r="B643" s="397" t="s">
        <v>941</v>
      </c>
      <c r="C643" s="244" t="s">
        <v>316</v>
      </c>
      <c r="D643" s="477"/>
      <c r="E643" s="296"/>
      <c r="F643" s="229">
        <v>12913.29</v>
      </c>
      <c r="G643" s="82"/>
      <c r="H643" s="227"/>
      <c r="I643" s="228"/>
      <c r="J643" s="228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62">
        <v>12913.29</v>
      </c>
      <c r="Y643" s="228"/>
      <c r="Z643" s="228"/>
      <c r="AA643" s="228"/>
      <c r="AB643" s="228"/>
      <c r="AC643" s="228"/>
      <c r="AD643" s="228"/>
      <c r="AE643" s="228"/>
      <c r="AF643" s="228"/>
      <c r="AG643" s="229"/>
    </row>
    <row r="644" spans="1:33" s="83" customFormat="1" ht="14.1" customHeight="1" x14ac:dyDescent="0.2">
      <c r="A644" s="81"/>
      <c r="B644" s="397" t="s">
        <v>942</v>
      </c>
      <c r="C644" s="244" t="s">
        <v>1642</v>
      </c>
      <c r="D644" s="477"/>
      <c r="E644" s="296"/>
      <c r="F644" s="229">
        <v>3455.92</v>
      </c>
      <c r="G644" s="82"/>
      <c r="H644" s="227"/>
      <c r="I644" s="228"/>
      <c r="J644" s="228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62">
        <v>3347.92</v>
      </c>
      <c r="Y644" s="228">
        <v>108</v>
      </c>
      <c r="Z644" s="228"/>
      <c r="AA644" s="228"/>
      <c r="AB644" s="228"/>
      <c r="AC644" s="228"/>
      <c r="AD644" s="228"/>
      <c r="AE644" s="228"/>
      <c r="AF644" s="228"/>
      <c r="AG644" s="229"/>
    </row>
    <row r="645" spans="1:33" s="83" customFormat="1" ht="14.1" customHeight="1" x14ac:dyDescent="0.2">
      <c r="A645" s="81"/>
      <c r="B645" s="397" t="s">
        <v>943</v>
      </c>
      <c r="C645" s="244" t="s">
        <v>1643</v>
      </c>
      <c r="D645" s="477"/>
      <c r="E645" s="296"/>
      <c r="F645" s="229">
        <v>4321.2</v>
      </c>
      <c r="G645" s="82"/>
      <c r="H645" s="227"/>
      <c r="I645" s="228"/>
      <c r="J645" s="228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62">
        <v>4321.2</v>
      </c>
      <c r="Z645" s="228"/>
      <c r="AA645" s="228"/>
      <c r="AB645" s="228"/>
      <c r="AC645" s="228"/>
      <c r="AD645" s="228"/>
      <c r="AE645" s="228"/>
      <c r="AF645" s="228"/>
      <c r="AG645" s="229"/>
    </row>
    <row r="646" spans="1:33" s="83" customFormat="1" ht="14.1" customHeight="1" x14ac:dyDescent="0.2">
      <c r="A646" s="81"/>
      <c r="B646" s="397" t="s">
        <v>944</v>
      </c>
      <c r="C646" s="244" t="s">
        <v>1644</v>
      </c>
      <c r="D646" s="477"/>
      <c r="E646" s="296"/>
      <c r="F646" s="229">
        <v>3032.24</v>
      </c>
      <c r="G646" s="82"/>
      <c r="H646" s="227"/>
      <c r="I646" s="228"/>
      <c r="J646" s="228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62">
        <v>3032.24</v>
      </c>
      <c r="Z646" s="228"/>
      <c r="AA646" s="228"/>
      <c r="AB646" s="228"/>
      <c r="AC646" s="228"/>
      <c r="AD646" s="228"/>
      <c r="AE646" s="228"/>
      <c r="AF646" s="228"/>
      <c r="AG646" s="229"/>
    </row>
    <row r="647" spans="1:33" s="83" customFormat="1" ht="14.1" customHeight="1" x14ac:dyDescent="0.2">
      <c r="A647" s="81"/>
      <c r="B647" s="397" t="s">
        <v>945</v>
      </c>
      <c r="C647" s="244" t="s">
        <v>1645</v>
      </c>
      <c r="D647" s="477"/>
      <c r="E647" s="296"/>
      <c r="F647" s="229">
        <v>114303.82</v>
      </c>
      <c r="G647" s="82"/>
      <c r="H647" s="227"/>
      <c r="I647" s="228"/>
      <c r="J647" s="228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62">
        <v>43578.33</v>
      </c>
      <c r="Z647" s="262">
        <v>57151.91</v>
      </c>
      <c r="AA647" s="262">
        <v>13573.58</v>
      </c>
      <c r="AB647" s="228"/>
      <c r="AC647" s="228"/>
      <c r="AD647" s="228"/>
      <c r="AE647" s="228"/>
      <c r="AF647" s="228"/>
      <c r="AG647" s="229"/>
    </row>
    <row r="648" spans="1:33" s="83" customFormat="1" ht="14.1" customHeight="1" x14ac:dyDescent="0.2">
      <c r="A648" s="81"/>
      <c r="B648" s="397" t="s">
        <v>946</v>
      </c>
      <c r="C648" s="244" t="s">
        <v>1646</v>
      </c>
      <c r="D648" s="477"/>
      <c r="E648" s="296"/>
      <c r="F648" s="229">
        <v>225.01</v>
      </c>
      <c r="G648" s="82"/>
      <c r="H648" s="227"/>
      <c r="I648" s="228"/>
      <c r="J648" s="228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>
        <v>225.01</v>
      </c>
      <c r="AB648" s="228"/>
      <c r="AC648" s="228"/>
      <c r="AD648" s="228"/>
      <c r="AE648" s="228"/>
      <c r="AF648" s="228"/>
      <c r="AG648" s="229"/>
    </row>
    <row r="649" spans="1:33" s="83" customFormat="1" ht="14.1" customHeight="1" x14ac:dyDescent="0.2">
      <c r="A649" s="81"/>
      <c r="B649" s="397" t="s">
        <v>947</v>
      </c>
      <c r="C649" s="244" t="s">
        <v>1647</v>
      </c>
      <c r="D649" s="477"/>
      <c r="E649" s="296"/>
      <c r="F649" s="229">
        <v>14809.6</v>
      </c>
      <c r="G649" s="82"/>
      <c r="H649" s="227"/>
      <c r="I649" s="228"/>
      <c r="J649" s="228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62">
        <v>14809.6</v>
      </c>
      <c r="AB649" s="228"/>
      <c r="AC649" s="228"/>
      <c r="AD649" s="228"/>
      <c r="AE649" s="228"/>
      <c r="AF649" s="228"/>
      <c r="AG649" s="229"/>
    </row>
    <row r="650" spans="1:33" s="83" customFormat="1" ht="14.1" customHeight="1" x14ac:dyDescent="0.2">
      <c r="A650" s="81"/>
      <c r="B650" s="397" t="s">
        <v>948</v>
      </c>
      <c r="C650" s="244" t="s">
        <v>1648</v>
      </c>
      <c r="D650" s="477"/>
      <c r="E650" s="296"/>
      <c r="F650" s="229">
        <v>15056.75</v>
      </c>
      <c r="G650" s="82"/>
      <c r="H650" s="227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62">
        <v>15056.75</v>
      </c>
      <c r="AB650" s="228"/>
      <c r="AC650" s="228"/>
      <c r="AD650" s="228"/>
      <c r="AE650" s="228"/>
      <c r="AF650" s="228"/>
      <c r="AG650" s="229"/>
    </row>
    <row r="651" spans="1:33" s="83" customFormat="1" ht="14.1" customHeight="1" x14ac:dyDescent="0.2">
      <c r="A651" s="81"/>
      <c r="B651" s="397" t="s">
        <v>949</v>
      </c>
      <c r="C651" s="244" t="s">
        <v>1649</v>
      </c>
      <c r="D651" s="477"/>
      <c r="E651" s="296"/>
      <c r="F651" s="229">
        <v>42474.07</v>
      </c>
      <c r="G651" s="82"/>
      <c r="H651" s="227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62">
        <v>2654.63</v>
      </c>
      <c r="AB651" s="262">
        <v>39819.440000000002</v>
      </c>
      <c r="AC651" s="228"/>
      <c r="AD651" s="228"/>
      <c r="AE651" s="228"/>
      <c r="AF651" s="228"/>
      <c r="AG651" s="229"/>
    </row>
    <row r="652" spans="1:33" s="83" customFormat="1" ht="14.1" customHeight="1" x14ac:dyDescent="0.2">
      <c r="A652" s="81"/>
      <c r="B652" s="395" t="s">
        <v>360</v>
      </c>
      <c r="C652" s="242" t="s">
        <v>1650</v>
      </c>
      <c r="D652" s="475"/>
      <c r="E652" s="294"/>
      <c r="F652" s="223">
        <v>165589.47</v>
      </c>
      <c r="G652" s="82"/>
      <c r="H652" s="221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57">
        <v>3991.01</v>
      </c>
      <c r="T652" s="257">
        <v>10418.64</v>
      </c>
      <c r="U652" s="257">
        <v>10082.56</v>
      </c>
      <c r="V652" s="257">
        <v>10418.64</v>
      </c>
      <c r="W652" s="257">
        <v>10418.64</v>
      </c>
      <c r="X652" s="257">
        <v>10082.56</v>
      </c>
      <c r="Y652" s="257">
        <v>10418.64</v>
      </c>
      <c r="Z652" s="257">
        <v>19085.04</v>
      </c>
      <c r="AA652" s="257">
        <v>20595.95</v>
      </c>
      <c r="AB652" s="257">
        <v>11956.58</v>
      </c>
      <c r="AC652" s="257">
        <v>9944.77</v>
      </c>
      <c r="AD652" s="257">
        <v>10509.86</v>
      </c>
      <c r="AE652" s="257">
        <v>8223.4</v>
      </c>
      <c r="AF652" s="257">
        <v>19443.18</v>
      </c>
      <c r="AG652" s="223"/>
    </row>
    <row r="653" spans="1:33" s="83" customFormat="1" ht="14.1" customHeight="1" x14ac:dyDescent="0.2">
      <c r="A653" s="81"/>
      <c r="B653" s="396" t="s">
        <v>361</v>
      </c>
      <c r="C653" s="243" t="s">
        <v>1651</v>
      </c>
      <c r="D653" s="476"/>
      <c r="E653" s="295"/>
      <c r="F653" s="226">
        <v>67724.759999999995</v>
      </c>
      <c r="G653" s="82"/>
      <c r="H653" s="224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60">
        <v>3991.01</v>
      </c>
      <c r="T653" s="260">
        <v>10418.64</v>
      </c>
      <c r="U653" s="260">
        <v>10082.56</v>
      </c>
      <c r="V653" s="260">
        <v>10418.64</v>
      </c>
      <c r="W653" s="260">
        <v>10418.64</v>
      </c>
      <c r="X653" s="260">
        <v>10082.56</v>
      </c>
      <c r="Y653" s="260">
        <v>10418.64</v>
      </c>
      <c r="Z653" s="260">
        <v>1894.07</v>
      </c>
      <c r="AA653" s="225"/>
      <c r="AB653" s="225"/>
      <c r="AC653" s="225"/>
      <c r="AD653" s="225"/>
      <c r="AE653" s="225"/>
      <c r="AF653" s="225"/>
      <c r="AG653" s="226"/>
    </row>
    <row r="654" spans="1:33" s="83" customFormat="1" ht="14.1" customHeight="1" x14ac:dyDescent="0.2">
      <c r="A654" s="81"/>
      <c r="B654" s="397" t="s">
        <v>363</v>
      </c>
      <c r="C654" s="244" t="s">
        <v>1652</v>
      </c>
      <c r="D654" s="477"/>
      <c r="E654" s="296"/>
      <c r="F654" s="229">
        <v>67217.039999999994</v>
      </c>
      <c r="G654" s="82"/>
      <c r="H654" s="227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62">
        <v>3991.01</v>
      </c>
      <c r="T654" s="262">
        <v>10418.64</v>
      </c>
      <c r="U654" s="262">
        <v>10082.56</v>
      </c>
      <c r="V654" s="262">
        <v>10418.64</v>
      </c>
      <c r="W654" s="262">
        <v>10418.64</v>
      </c>
      <c r="X654" s="262">
        <v>10082.56</v>
      </c>
      <c r="Y654" s="262">
        <v>10418.64</v>
      </c>
      <c r="Z654" s="262">
        <v>1386.35</v>
      </c>
      <c r="AA654" s="228"/>
      <c r="AB654" s="228"/>
      <c r="AC654" s="228"/>
      <c r="AD654" s="228"/>
      <c r="AE654" s="228"/>
      <c r="AF654" s="228"/>
      <c r="AG654" s="229"/>
    </row>
    <row r="655" spans="1:33" s="83" customFormat="1" ht="14.1" customHeight="1" x14ac:dyDescent="0.2">
      <c r="A655" s="81"/>
      <c r="B655" s="397" t="s">
        <v>364</v>
      </c>
      <c r="C655" s="244" t="s">
        <v>1653</v>
      </c>
      <c r="D655" s="477"/>
      <c r="E655" s="296"/>
      <c r="F655" s="229">
        <v>507.72</v>
      </c>
      <c r="G655" s="82"/>
      <c r="H655" s="227"/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>
        <v>507.72</v>
      </c>
      <c r="AA655" s="228"/>
      <c r="AB655" s="228"/>
      <c r="AC655" s="228"/>
      <c r="AD655" s="228"/>
      <c r="AE655" s="228"/>
      <c r="AF655" s="228"/>
      <c r="AG655" s="229"/>
    </row>
    <row r="656" spans="1:33" s="83" customFormat="1" ht="14.1" customHeight="1" x14ac:dyDescent="0.2">
      <c r="A656" s="81"/>
      <c r="B656" s="396" t="s">
        <v>365</v>
      </c>
      <c r="C656" s="243" t="s">
        <v>1654</v>
      </c>
      <c r="D656" s="476"/>
      <c r="E656" s="295"/>
      <c r="F656" s="226">
        <v>80178.38</v>
      </c>
      <c r="G656" s="82"/>
      <c r="H656" s="224"/>
      <c r="I656" s="225"/>
      <c r="J656" s="225"/>
      <c r="K656" s="225"/>
      <c r="L656" s="225"/>
      <c r="M656" s="225"/>
      <c r="N656" s="225"/>
      <c r="O656" s="225"/>
      <c r="P656" s="225"/>
      <c r="Q656" s="225"/>
      <c r="R656" s="225"/>
      <c r="S656" s="225"/>
      <c r="T656" s="225"/>
      <c r="U656" s="225"/>
      <c r="V656" s="225"/>
      <c r="W656" s="225"/>
      <c r="X656" s="225"/>
      <c r="Y656" s="225"/>
      <c r="Z656" s="260">
        <v>17190.97</v>
      </c>
      <c r="AA656" s="260">
        <v>20595.95</v>
      </c>
      <c r="AB656" s="260">
        <v>11956.58</v>
      </c>
      <c r="AC656" s="260">
        <v>9944.77</v>
      </c>
      <c r="AD656" s="260">
        <v>10509.86</v>
      </c>
      <c r="AE656" s="260">
        <v>8223.4</v>
      </c>
      <c r="AF656" s="260">
        <v>1756.85</v>
      </c>
      <c r="AG656" s="226"/>
    </row>
    <row r="657" spans="1:33" s="83" customFormat="1" ht="14.1" customHeight="1" x14ac:dyDescent="0.2">
      <c r="A657" s="81"/>
      <c r="B657" s="397" t="s">
        <v>367</v>
      </c>
      <c r="C657" s="244" t="s">
        <v>1655</v>
      </c>
      <c r="D657" s="477"/>
      <c r="E657" s="296"/>
      <c r="F657" s="229">
        <v>39863.120000000003</v>
      </c>
      <c r="G657" s="82"/>
      <c r="H657" s="227"/>
      <c r="I657" s="228"/>
      <c r="J657" s="228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62">
        <v>17190.97</v>
      </c>
      <c r="AA657" s="262">
        <v>20595.95</v>
      </c>
      <c r="AB657" s="262">
        <v>2076.1999999999998</v>
      </c>
      <c r="AC657" s="228"/>
      <c r="AD657" s="228"/>
      <c r="AE657" s="228"/>
      <c r="AF657" s="228"/>
      <c r="AG657" s="229"/>
    </row>
    <row r="658" spans="1:33" s="83" customFormat="1" ht="14.1" customHeight="1" x14ac:dyDescent="0.2">
      <c r="A658" s="81"/>
      <c r="B658" s="397" t="s">
        <v>368</v>
      </c>
      <c r="C658" s="244" t="s">
        <v>1656</v>
      </c>
      <c r="D658" s="477"/>
      <c r="E658" s="296"/>
      <c r="F658" s="229">
        <v>14178.12</v>
      </c>
      <c r="G658" s="82"/>
      <c r="H658" s="227"/>
      <c r="I658" s="228"/>
      <c r="J658" s="228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62">
        <v>9880.3799999999992</v>
      </c>
      <c r="AC658" s="262">
        <v>4297.74</v>
      </c>
      <c r="AD658" s="228"/>
      <c r="AE658" s="228"/>
      <c r="AF658" s="228"/>
      <c r="AG658" s="229"/>
    </row>
    <row r="659" spans="1:33" s="83" customFormat="1" ht="14.1" customHeight="1" x14ac:dyDescent="0.2">
      <c r="A659" s="81"/>
      <c r="B659" s="397" t="s">
        <v>369</v>
      </c>
      <c r="C659" s="244" t="s">
        <v>1657</v>
      </c>
      <c r="D659" s="477"/>
      <c r="E659" s="296"/>
      <c r="F659" s="229">
        <v>11712.36</v>
      </c>
      <c r="G659" s="82"/>
      <c r="H659" s="227"/>
      <c r="I659" s="228"/>
      <c r="J659" s="228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62">
        <v>5647.03</v>
      </c>
      <c r="AD659" s="262">
        <v>6065.33</v>
      </c>
      <c r="AE659" s="228"/>
      <c r="AF659" s="228"/>
      <c r="AG659" s="229"/>
    </row>
    <row r="660" spans="1:33" s="83" customFormat="1" ht="14.1" customHeight="1" x14ac:dyDescent="0.2">
      <c r="A660" s="81"/>
      <c r="B660" s="397" t="s">
        <v>370</v>
      </c>
      <c r="C660" s="244" t="s">
        <v>1658</v>
      </c>
      <c r="D660" s="477"/>
      <c r="E660" s="296"/>
      <c r="F660" s="229">
        <v>8630.16</v>
      </c>
      <c r="G660" s="82"/>
      <c r="H660" s="227"/>
      <c r="I660" s="228"/>
      <c r="J660" s="228"/>
      <c r="K660" s="228"/>
      <c r="L660" s="228"/>
      <c r="M660" s="228"/>
      <c r="N660" s="228"/>
      <c r="O660" s="228"/>
      <c r="P660" s="228"/>
      <c r="Q660" s="228"/>
      <c r="R660" s="228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  <c r="AD660" s="262">
        <v>4444.53</v>
      </c>
      <c r="AE660" s="262">
        <v>4185.63</v>
      </c>
      <c r="AF660" s="228"/>
      <c r="AG660" s="229"/>
    </row>
    <row r="661" spans="1:33" s="83" customFormat="1" ht="14.1" customHeight="1" x14ac:dyDescent="0.2">
      <c r="A661" s="81"/>
      <c r="B661" s="397" t="s">
        <v>371</v>
      </c>
      <c r="C661" s="244" t="s">
        <v>1659</v>
      </c>
      <c r="D661" s="477"/>
      <c r="E661" s="296"/>
      <c r="F661" s="229">
        <v>863.1</v>
      </c>
      <c r="G661" s="82"/>
      <c r="H661" s="227"/>
      <c r="I661" s="228"/>
      <c r="J661" s="228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>
        <v>863.1</v>
      </c>
      <c r="AF661" s="228"/>
      <c r="AG661" s="229"/>
    </row>
    <row r="662" spans="1:33" s="83" customFormat="1" ht="14.1" customHeight="1" x14ac:dyDescent="0.2">
      <c r="A662" s="81"/>
      <c r="B662" s="397" t="s">
        <v>372</v>
      </c>
      <c r="C662" s="244" t="s">
        <v>1660</v>
      </c>
      <c r="D662" s="477"/>
      <c r="E662" s="296"/>
      <c r="F662" s="229">
        <v>2465.7600000000002</v>
      </c>
      <c r="G662" s="82"/>
      <c r="H662" s="227"/>
      <c r="I662" s="228"/>
      <c r="J662" s="228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62">
        <v>2465.7600000000002</v>
      </c>
      <c r="AF662" s="228"/>
      <c r="AG662" s="229"/>
    </row>
    <row r="663" spans="1:33" s="83" customFormat="1" ht="14.1" customHeight="1" x14ac:dyDescent="0.2">
      <c r="A663" s="81"/>
      <c r="B663" s="397" t="s">
        <v>373</v>
      </c>
      <c r="C663" s="244" t="s">
        <v>1661</v>
      </c>
      <c r="D663" s="477"/>
      <c r="E663" s="296"/>
      <c r="F663" s="229">
        <v>1232.8800000000001</v>
      </c>
      <c r="G663" s="82"/>
      <c r="H663" s="227"/>
      <c r="I663" s="228"/>
      <c r="J663" s="228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  <c r="AD663" s="228"/>
      <c r="AE663" s="228">
        <v>708.91</v>
      </c>
      <c r="AF663" s="228">
        <v>523.97</v>
      </c>
      <c r="AG663" s="229"/>
    </row>
    <row r="664" spans="1:33" s="83" customFormat="1" ht="14.1" customHeight="1" x14ac:dyDescent="0.2">
      <c r="A664" s="81"/>
      <c r="B664" s="397" t="s">
        <v>374</v>
      </c>
      <c r="C664" s="244" t="s">
        <v>1662</v>
      </c>
      <c r="D664" s="477"/>
      <c r="E664" s="296"/>
      <c r="F664" s="229">
        <v>1232.8800000000001</v>
      </c>
      <c r="G664" s="82"/>
      <c r="H664" s="227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62">
        <v>1232.8800000000001</v>
      </c>
      <c r="AG664" s="229"/>
    </row>
    <row r="665" spans="1:33" s="83" customFormat="1" ht="14.1" customHeight="1" x14ac:dyDescent="0.2">
      <c r="A665" s="81"/>
      <c r="B665" s="396" t="s">
        <v>375</v>
      </c>
      <c r="C665" s="243" t="s">
        <v>73</v>
      </c>
      <c r="D665" s="476"/>
      <c r="E665" s="295"/>
      <c r="F665" s="226">
        <v>17686.330000000002</v>
      </c>
      <c r="G665" s="82"/>
      <c r="H665" s="224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60">
        <v>17686.330000000002</v>
      </c>
      <c r="AG665" s="226"/>
    </row>
    <row r="666" spans="1:33" s="83" customFormat="1" ht="14.1" customHeight="1" x14ac:dyDescent="0.2">
      <c r="A666" s="81"/>
      <c r="B666" s="397" t="s">
        <v>376</v>
      </c>
      <c r="C666" s="244" t="s">
        <v>1663</v>
      </c>
      <c r="D666" s="477"/>
      <c r="E666" s="296"/>
      <c r="F666" s="229">
        <v>180.32</v>
      </c>
      <c r="G666" s="82"/>
      <c r="H666" s="227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>
        <v>180.32</v>
      </c>
      <c r="AG666" s="229"/>
    </row>
    <row r="667" spans="1:33" s="83" customFormat="1" ht="14.1" customHeight="1" x14ac:dyDescent="0.2">
      <c r="A667" s="81"/>
      <c r="B667" s="397" t="s">
        <v>950</v>
      </c>
      <c r="C667" s="244" t="s">
        <v>1664</v>
      </c>
      <c r="D667" s="477"/>
      <c r="E667" s="296"/>
      <c r="F667" s="229">
        <v>1520.96</v>
      </c>
      <c r="G667" s="82"/>
      <c r="H667" s="227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62">
        <v>1520.96</v>
      </c>
      <c r="AG667" s="229"/>
    </row>
    <row r="668" spans="1:33" s="83" customFormat="1" ht="14.1" customHeight="1" x14ac:dyDescent="0.2">
      <c r="A668" s="81"/>
      <c r="B668" s="397" t="s">
        <v>951</v>
      </c>
      <c r="C668" s="244" t="s">
        <v>1665</v>
      </c>
      <c r="D668" s="477"/>
      <c r="E668" s="296"/>
      <c r="F668" s="229">
        <v>2613.4499999999998</v>
      </c>
      <c r="G668" s="82"/>
      <c r="H668" s="227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62">
        <v>2613.4499999999998</v>
      </c>
      <c r="AG668" s="229"/>
    </row>
    <row r="669" spans="1:33" s="83" customFormat="1" ht="14.1" customHeight="1" x14ac:dyDescent="0.2">
      <c r="A669" s="81"/>
      <c r="B669" s="397" t="s">
        <v>952</v>
      </c>
      <c r="C669" s="244" t="s">
        <v>1666</v>
      </c>
      <c r="D669" s="477"/>
      <c r="E669" s="296"/>
      <c r="F669" s="229">
        <v>12601.6</v>
      </c>
      <c r="G669" s="82"/>
      <c r="H669" s="227"/>
      <c r="I669" s="228"/>
      <c r="J669" s="228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  <c r="AD669" s="228"/>
      <c r="AE669" s="228"/>
      <c r="AF669" s="262">
        <v>12601.6</v>
      </c>
      <c r="AG669" s="229"/>
    </row>
    <row r="670" spans="1:33" s="83" customFormat="1" ht="14.1" customHeight="1" x14ac:dyDescent="0.2">
      <c r="A670" s="81"/>
      <c r="B670" s="397" t="s">
        <v>953</v>
      </c>
      <c r="C670" s="244" t="s">
        <v>1667</v>
      </c>
      <c r="D670" s="477"/>
      <c r="E670" s="296"/>
      <c r="F670" s="229">
        <v>770</v>
      </c>
      <c r="G670" s="82"/>
      <c r="H670" s="227"/>
      <c r="I670" s="228"/>
      <c r="J670" s="228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  <c r="AD670" s="228"/>
      <c r="AE670" s="228"/>
      <c r="AF670" s="228">
        <v>770</v>
      </c>
      <c r="AG670" s="229"/>
    </row>
    <row r="671" spans="1:33" s="83" customFormat="1" ht="14.1" customHeight="1" x14ac:dyDescent="0.2">
      <c r="A671" s="81"/>
      <c r="B671" s="395" t="s">
        <v>377</v>
      </c>
      <c r="C671" s="242" t="s">
        <v>1668</v>
      </c>
      <c r="D671" s="475"/>
      <c r="E671" s="294"/>
      <c r="F671" s="223">
        <v>13919.96</v>
      </c>
      <c r="G671" s="82"/>
      <c r="H671" s="221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57">
        <v>10536.14</v>
      </c>
      <c r="Z671" s="257">
        <v>3383.83</v>
      </c>
      <c r="AA671" s="222"/>
      <c r="AB671" s="222"/>
      <c r="AC671" s="222"/>
      <c r="AD671" s="222"/>
      <c r="AE671" s="222"/>
      <c r="AF671" s="222"/>
      <c r="AG671" s="223"/>
    </row>
    <row r="672" spans="1:33" s="83" customFormat="1" ht="14.1" customHeight="1" x14ac:dyDescent="0.2">
      <c r="A672" s="81"/>
      <c r="B672" s="396" t="s">
        <v>378</v>
      </c>
      <c r="C672" s="243" t="s">
        <v>1669</v>
      </c>
      <c r="D672" s="476"/>
      <c r="E672" s="295"/>
      <c r="F672" s="226">
        <v>13919.96</v>
      </c>
      <c r="G672" s="82"/>
      <c r="H672" s="224"/>
      <c r="I672" s="225"/>
      <c r="J672" s="225"/>
      <c r="K672" s="225"/>
      <c r="L672" s="225"/>
      <c r="M672" s="225"/>
      <c r="N672" s="225"/>
      <c r="O672" s="225"/>
      <c r="P672" s="225"/>
      <c r="Q672" s="225"/>
      <c r="R672" s="225"/>
      <c r="S672" s="225"/>
      <c r="T672" s="225"/>
      <c r="U672" s="225"/>
      <c r="V672" s="225"/>
      <c r="W672" s="225"/>
      <c r="X672" s="225"/>
      <c r="Y672" s="260">
        <v>10536.14</v>
      </c>
      <c r="Z672" s="260">
        <v>3383.83</v>
      </c>
      <c r="AA672" s="225"/>
      <c r="AB672" s="225"/>
      <c r="AC672" s="225"/>
      <c r="AD672" s="225"/>
      <c r="AE672" s="225"/>
      <c r="AF672" s="225"/>
      <c r="AG672" s="226"/>
    </row>
    <row r="673" spans="1:33" s="83" customFormat="1" ht="14.1" customHeight="1" x14ac:dyDescent="0.2">
      <c r="A673" s="81"/>
      <c r="B673" s="397" t="s">
        <v>379</v>
      </c>
      <c r="C673" s="244" t="s">
        <v>1670</v>
      </c>
      <c r="D673" s="477"/>
      <c r="E673" s="296"/>
      <c r="F673" s="229">
        <v>13253</v>
      </c>
      <c r="G673" s="82"/>
      <c r="H673" s="227"/>
      <c r="I673" s="228"/>
      <c r="J673" s="228"/>
      <c r="K673" s="228"/>
      <c r="L673" s="228"/>
      <c r="M673" s="228"/>
      <c r="N673" s="228"/>
      <c r="O673" s="228"/>
      <c r="P673" s="228"/>
      <c r="Q673" s="228"/>
      <c r="R673" s="228"/>
      <c r="S673" s="228"/>
      <c r="T673" s="228"/>
      <c r="U673" s="228"/>
      <c r="V673" s="228"/>
      <c r="W673" s="228"/>
      <c r="X673" s="228"/>
      <c r="Y673" s="262">
        <v>10536.14</v>
      </c>
      <c r="Z673" s="262">
        <v>2716.87</v>
      </c>
      <c r="AA673" s="228"/>
      <c r="AB673" s="228"/>
      <c r="AC673" s="228"/>
      <c r="AD673" s="228"/>
      <c r="AE673" s="228"/>
      <c r="AF673" s="228"/>
      <c r="AG673" s="229"/>
    </row>
    <row r="674" spans="1:33" s="83" customFormat="1" ht="14.1" customHeight="1" x14ac:dyDescent="0.2">
      <c r="A674" s="81"/>
      <c r="B674" s="397" t="s">
        <v>380</v>
      </c>
      <c r="C674" s="244" t="s">
        <v>1671</v>
      </c>
      <c r="D674" s="477"/>
      <c r="E674" s="296"/>
      <c r="F674" s="229">
        <v>666.96</v>
      </c>
      <c r="G674" s="82"/>
      <c r="H674" s="227"/>
      <c r="I674" s="228"/>
      <c r="J674" s="228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>
        <v>666.96</v>
      </c>
      <c r="AA674" s="228"/>
      <c r="AB674" s="228"/>
      <c r="AC674" s="228"/>
      <c r="AD674" s="228"/>
      <c r="AE674" s="228"/>
      <c r="AF674" s="228"/>
      <c r="AG674" s="229"/>
    </row>
    <row r="675" spans="1:33" s="83" customFormat="1" ht="14.1" customHeight="1" x14ac:dyDescent="0.2">
      <c r="A675" s="81"/>
      <c r="B675" s="395" t="s">
        <v>381</v>
      </c>
      <c r="C675" s="242" t="s">
        <v>1672</v>
      </c>
      <c r="D675" s="475"/>
      <c r="E675" s="294"/>
      <c r="F675" s="223">
        <v>648323.73</v>
      </c>
      <c r="G675" s="82"/>
      <c r="H675" s="221"/>
      <c r="I675" s="222"/>
      <c r="J675" s="222"/>
      <c r="K675" s="257">
        <v>5906.36</v>
      </c>
      <c r="L675" s="257">
        <v>34436.870000000003</v>
      </c>
      <c r="M675" s="257">
        <v>43075.02</v>
      </c>
      <c r="N675" s="257">
        <v>41685.5</v>
      </c>
      <c r="O675" s="257">
        <v>43075.02</v>
      </c>
      <c r="P675" s="257">
        <v>43075.02</v>
      </c>
      <c r="Q675" s="257">
        <v>38906.46</v>
      </c>
      <c r="R675" s="257">
        <v>43075.02</v>
      </c>
      <c r="S675" s="257">
        <v>41714.199999999997</v>
      </c>
      <c r="T675" s="257">
        <v>43304.66</v>
      </c>
      <c r="U675" s="257">
        <v>38721.97</v>
      </c>
      <c r="V675" s="257">
        <v>61984.3</v>
      </c>
      <c r="W675" s="257">
        <v>70010.539999999994</v>
      </c>
      <c r="X675" s="257">
        <v>64714.93</v>
      </c>
      <c r="Y675" s="257">
        <v>34637.9</v>
      </c>
      <c r="Z675" s="222"/>
      <c r="AA675" s="222"/>
      <c r="AB675" s="222"/>
      <c r="AC675" s="222"/>
      <c r="AD675" s="222"/>
      <c r="AE675" s="222"/>
      <c r="AF675" s="222"/>
      <c r="AG675" s="223"/>
    </row>
    <row r="676" spans="1:33" s="83" customFormat="1" ht="14.1" customHeight="1" x14ac:dyDescent="0.2">
      <c r="A676" s="81"/>
      <c r="B676" s="396" t="s">
        <v>382</v>
      </c>
      <c r="C676" s="243" t="s">
        <v>1673</v>
      </c>
      <c r="D676" s="476"/>
      <c r="E676" s="295"/>
      <c r="F676" s="226">
        <v>153906.60999999999</v>
      </c>
      <c r="G676" s="82"/>
      <c r="H676" s="224"/>
      <c r="I676" s="225"/>
      <c r="J676" s="225"/>
      <c r="K676" s="260">
        <v>5906.36</v>
      </c>
      <c r="L676" s="260">
        <v>14921.33</v>
      </c>
      <c r="M676" s="260">
        <v>15418.71</v>
      </c>
      <c r="N676" s="260">
        <v>14921.33</v>
      </c>
      <c r="O676" s="260">
        <v>15418.71</v>
      </c>
      <c r="P676" s="260">
        <v>15418.71</v>
      </c>
      <c r="Q676" s="260">
        <v>13926.57</v>
      </c>
      <c r="R676" s="260">
        <v>15418.71</v>
      </c>
      <c r="S676" s="260">
        <v>14950.03</v>
      </c>
      <c r="T676" s="260">
        <v>15648.35</v>
      </c>
      <c r="U676" s="260">
        <v>11957.8</v>
      </c>
      <c r="V676" s="225"/>
      <c r="W676" s="225"/>
      <c r="X676" s="225"/>
      <c r="Y676" s="225"/>
      <c r="Z676" s="225"/>
      <c r="AA676" s="225"/>
      <c r="AB676" s="225"/>
      <c r="AC676" s="225"/>
      <c r="AD676" s="225"/>
      <c r="AE676" s="225"/>
      <c r="AF676" s="225"/>
      <c r="AG676" s="226"/>
    </row>
    <row r="677" spans="1:33" s="83" customFormat="1" ht="14.1" customHeight="1" x14ac:dyDescent="0.2">
      <c r="A677" s="81"/>
      <c r="B677" s="397" t="s">
        <v>954</v>
      </c>
      <c r="C677" s="244" t="s">
        <v>1674</v>
      </c>
      <c r="D677" s="477"/>
      <c r="E677" s="296"/>
      <c r="F677" s="229">
        <v>124344.41</v>
      </c>
      <c r="G677" s="82"/>
      <c r="H677" s="227"/>
      <c r="I677" s="228"/>
      <c r="J677" s="228"/>
      <c r="K677" s="262">
        <v>5906.36</v>
      </c>
      <c r="L677" s="262">
        <v>14921.33</v>
      </c>
      <c r="M677" s="262">
        <v>15418.71</v>
      </c>
      <c r="N677" s="262">
        <v>14921.33</v>
      </c>
      <c r="O677" s="262">
        <v>15418.71</v>
      </c>
      <c r="P677" s="262">
        <v>15418.71</v>
      </c>
      <c r="Q677" s="262">
        <v>13926.57</v>
      </c>
      <c r="R677" s="262">
        <v>15418.71</v>
      </c>
      <c r="S677" s="262">
        <v>12993.99</v>
      </c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  <c r="AD677" s="228"/>
      <c r="AE677" s="228"/>
      <c r="AF677" s="228"/>
      <c r="AG677" s="229"/>
    </row>
    <row r="678" spans="1:33" s="83" customFormat="1" ht="14.1" customHeight="1" x14ac:dyDescent="0.2">
      <c r="A678" s="81"/>
      <c r="B678" s="397" t="s">
        <v>955</v>
      </c>
      <c r="C678" s="244" t="s">
        <v>1675</v>
      </c>
      <c r="D678" s="477"/>
      <c r="E678" s="296"/>
      <c r="F678" s="229">
        <v>28267.99</v>
      </c>
      <c r="G678" s="82"/>
      <c r="H678" s="227"/>
      <c r="I678" s="228"/>
      <c r="J678" s="228"/>
      <c r="K678" s="228"/>
      <c r="L678" s="228"/>
      <c r="M678" s="228"/>
      <c r="N678" s="228"/>
      <c r="O678" s="228"/>
      <c r="P678" s="228"/>
      <c r="Q678" s="228"/>
      <c r="R678" s="228"/>
      <c r="S678" s="262">
        <v>1956.04</v>
      </c>
      <c r="T678" s="262">
        <v>15648.35</v>
      </c>
      <c r="U678" s="262">
        <v>10663.59</v>
      </c>
      <c r="V678" s="228"/>
      <c r="W678" s="228"/>
      <c r="X678" s="228"/>
      <c r="Y678" s="228"/>
      <c r="Z678" s="228"/>
      <c r="AA678" s="228"/>
      <c r="AB678" s="228"/>
      <c r="AC678" s="228"/>
      <c r="AD678" s="228"/>
      <c r="AE678" s="228"/>
      <c r="AF678" s="228"/>
      <c r="AG678" s="229"/>
    </row>
    <row r="679" spans="1:33" s="83" customFormat="1" ht="14.1" customHeight="1" x14ac:dyDescent="0.2">
      <c r="A679" s="81"/>
      <c r="B679" s="397" t="s">
        <v>956</v>
      </c>
      <c r="C679" s="244" t="s">
        <v>1676</v>
      </c>
      <c r="D679" s="477"/>
      <c r="E679" s="296"/>
      <c r="F679" s="229">
        <v>1294.21</v>
      </c>
      <c r="G679" s="82"/>
      <c r="H679" s="227"/>
      <c r="I679" s="228"/>
      <c r="J679" s="228"/>
      <c r="K679" s="228"/>
      <c r="L679" s="228"/>
      <c r="M679" s="228"/>
      <c r="N679" s="228"/>
      <c r="O679" s="228"/>
      <c r="P679" s="228"/>
      <c r="Q679" s="228"/>
      <c r="R679" s="228"/>
      <c r="S679" s="228"/>
      <c r="T679" s="228"/>
      <c r="U679" s="262">
        <v>1294.21</v>
      </c>
      <c r="V679" s="228"/>
      <c r="W679" s="228"/>
      <c r="X679" s="228"/>
      <c r="Y679" s="228"/>
      <c r="Z679" s="228"/>
      <c r="AA679" s="228"/>
      <c r="AB679" s="228"/>
      <c r="AC679" s="228"/>
      <c r="AD679" s="228"/>
      <c r="AE679" s="228"/>
      <c r="AF679" s="228"/>
      <c r="AG679" s="229"/>
    </row>
    <row r="680" spans="1:33" s="83" customFormat="1" ht="14.1" customHeight="1" x14ac:dyDescent="0.2">
      <c r="A680" s="81"/>
      <c r="B680" s="396" t="s">
        <v>383</v>
      </c>
      <c r="C680" s="243" t="s">
        <v>1677</v>
      </c>
      <c r="D680" s="476"/>
      <c r="E680" s="295"/>
      <c r="F680" s="226">
        <v>494417.12</v>
      </c>
      <c r="G680" s="82"/>
      <c r="H680" s="224"/>
      <c r="I680" s="225"/>
      <c r="J680" s="225"/>
      <c r="K680" s="225"/>
      <c r="L680" s="260">
        <v>19515.54</v>
      </c>
      <c r="M680" s="260">
        <v>27656.31</v>
      </c>
      <c r="N680" s="260">
        <v>26764.17</v>
      </c>
      <c r="O680" s="260">
        <v>27656.31</v>
      </c>
      <c r="P680" s="260">
        <v>27656.31</v>
      </c>
      <c r="Q680" s="260">
        <v>24979.89</v>
      </c>
      <c r="R680" s="260">
        <v>27656.31</v>
      </c>
      <c r="S680" s="260">
        <v>26764.17</v>
      </c>
      <c r="T680" s="260">
        <v>27656.31</v>
      </c>
      <c r="U680" s="260">
        <v>26764.17</v>
      </c>
      <c r="V680" s="260">
        <v>61984.3</v>
      </c>
      <c r="W680" s="260">
        <v>70010.539999999994</v>
      </c>
      <c r="X680" s="260">
        <v>64714.93</v>
      </c>
      <c r="Y680" s="260">
        <v>34637.9</v>
      </c>
      <c r="Z680" s="225"/>
      <c r="AA680" s="225"/>
      <c r="AB680" s="225"/>
      <c r="AC680" s="225"/>
      <c r="AD680" s="225"/>
      <c r="AE680" s="225"/>
      <c r="AF680" s="225"/>
      <c r="AG680" s="226"/>
    </row>
    <row r="681" spans="1:33" s="83" customFormat="1" ht="14.1" customHeight="1" x14ac:dyDescent="0.2">
      <c r="A681" s="81"/>
      <c r="B681" s="397" t="s">
        <v>957</v>
      </c>
      <c r="C681" s="244" t="s">
        <v>1678</v>
      </c>
      <c r="D681" s="477"/>
      <c r="E681" s="296"/>
      <c r="F681" s="229">
        <v>356855.56</v>
      </c>
      <c r="G681" s="82"/>
      <c r="H681" s="227"/>
      <c r="I681" s="228"/>
      <c r="J681" s="228"/>
      <c r="K681" s="228"/>
      <c r="L681" s="262">
        <v>19515.54</v>
      </c>
      <c r="M681" s="262">
        <v>27656.31</v>
      </c>
      <c r="N681" s="262">
        <v>26764.17</v>
      </c>
      <c r="O681" s="262">
        <v>27656.31</v>
      </c>
      <c r="P681" s="262">
        <v>27656.31</v>
      </c>
      <c r="Q681" s="262">
        <v>24979.89</v>
      </c>
      <c r="R681" s="262">
        <v>27656.31</v>
      </c>
      <c r="S681" s="262">
        <v>26764.17</v>
      </c>
      <c r="T681" s="262">
        <v>27656.31</v>
      </c>
      <c r="U681" s="262">
        <v>26764.17</v>
      </c>
      <c r="V681" s="262">
        <v>27656.31</v>
      </c>
      <c r="W681" s="262">
        <v>27656.31</v>
      </c>
      <c r="X681" s="262">
        <v>26764.17</v>
      </c>
      <c r="Y681" s="262">
        <v>11709.32</v>
      </c>
      <c r="Z681" s="228"/>
      <c r="AA681" s="228"/>
      <c r="AB681" s="228"/>
      <c r="AC681" s="228"/>
      <c r="AD681" s="228"/>
      <c r="AE681" s="228"/>
      <c r="AF681" s="228"/>
      <c r="AG681" s="229"/>
    </row>
    <row r="682" spans="1:33" s="83" customFormat="1" ht="14.1" customHeight="1" x14ac:dyDescent="0.2">
      <c r="A682" s="81"/>
      <c r="B682" s="397" t="s">
        <v>958</v>
      </c>
      <c r="C682" s="244" t="s">
        <v>1679</v>
      </c>
      <c r="D682" s="477"/>
      <c r="E682" s="296"/>
      <c r="F682" s="229">
        <v>1921.53</v>
      </c>
      <c r="G682" s="82"/>
      <c r="H682" s="227"/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62">
        <v>1921.53</v>
      </c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9"/>
    </row>
    <row r="683" spans="1:33" s="83" customFormat="1" ht="14.1" customHeight="1" x14ac:dyDescent="0.2">
      <c r="A683" s="81"/>
      <c r="B683" s="397" t="s">
        <v>959</v>
      </c>
      <c r="C683" s="244" t="s">
        <v>1680</v>
      </c>
      <c r="D683" s="477"/>
      <c r="E683" s="296"/>
      <c r="F683" s="229">
        <v>2573.4299999999998</v>
      </c>
      <c r="G683" s="82"/>
      <c r="H683" s="227"/>
      <c r="I683" s="228"/>
      <c r="J683" s="228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62">
        <v>2573.4299999999998</v>
      </c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9"/>
    </row>
    <row r="684" spans="1:33" s="83" customFormat="1" ht="14.1" customHeight="1" x14ac:dyDescent="0.2">
      <c r="A684" s="81"/>
      <c r="B684" s="397" t="s">
        <v>960</v>
      </c>
      <c r="C684" s="244" t="s">
        <v>1681</v>
      </c>
      <c r="D684" s="477"/>
      <c r="E684" s="296"/>
      <c r="F684" s="229">
        <v>57165.09</v>
      </c>
      <c r="G684" s="82"/>
      <c r="H684" s="227"/>
      <c r="I684" s="228"/>
      <c r="J684" s="228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62">
        <v>29833.03</v>
      </c>
      <c r="W684" s="262">
        <v>27332.06</v>
      </c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9"/>
    </row>
    <row r="685" spans="1:33" s="83" customFormat="1" ht="14.1" customHeight="1" x14ac:dyDescent="0.2">
      <c r="A685" s="81"/>
      <c r="B685" s="397" t="s">
        <v>961</v>
      </c>
      <c r="C685" s="244" t="s">
        <v>1682</v>
      </c>
      <c r="D685" s="477"/>
      <c r="E685" s="296"/>
      <c r="F685" s="229">
        <v>75901.509999999995</v>
      </c>
      <c r="G685" s="82"/>
      <c r="H685" s="227"/>
      <c r="I685" s="228"/>
      <c r="J685" s="228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62">
        <v>15022.17</v>
      </c>
      <c r="X685" s="262">
        <v>37950.76</v>
      </c>
      <c r="Y685" s="262">
        <v>22928.58</v>
      </c>
      <c r="Z685" s="228"/>
      <c r="AA685" s="228"/>
      <c r="AB685" s="228"/>
      <c r="AC685" s="228"/>
      <c r="AD685" s="228"/>
      <c r="AE685" s="228"/>
      <c r="AF685" s="228"/>
      <c r="AG685" s="229"/>
    </row>
    <row r="686" spans="1:33" s="83" customFormat="1" ht="14.1" customHeight="1" x14ac:dyDescent="0.2">
      <c r="A686" s="81"/>
      <c r="B686" s="395" t="s">
        <v>384</v>
      </c>
      <c r="C686" s="242" t="s">
        <v>1683</v>
      </c>
      <c r="D686" s="475"/>
      <c r="E686" s="294"/>
      <c r="F686" s="223">
        <v>1090636.57</v>
      </c>
      <c r="G686" s="82"/>
      <c r="H686" s="221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57">
        <v>17595.759999999998</v>
      </c>
      <c r="T686" s="257">
        <v>140766.13</v>
      </c>
      <c r="U686" s="257">
        <v>132262.5</v>
      </c>
      <c r="V686" s="257">
        <v>128075.6</v>
      </c>
      <c r="W686" s="257">
        <v>91021.82</v>
      </c>
      <c r="X686" s="257">
        <v>109531.78</v>
      </c>
      <c r="Y686" s="257">
        <v>117002.78</v>
      </c>
      <c r="Z686" s="257">
        <v>51072.74</v>
      </c>
      <c r="AA686" s="257">
        <v>62180.53</v>
      </c>
      <c r="AB686" s="257">
        <v>58331.06</v>
      </c>
      <c r="AC686" s="257">
        <v>40269.370000000003</v>
      </c>
      <c r="AD686" s="257">
        <v>47423.81</v>
      </c>
      <c r="AE686" s="257">
        <v>45894.01</v>
      </c>
      <c r="AF686" s="257">
        <v>34091.769999999997</v>
      </c>
      <c r="AG686" s="258">
        <v>15116.91</v>
      </c>
    </row>
    <row r="687" spans="1:33" s="83" customFormat="1" ht="14.1" customHeight="1" x14ac:dyDescent="0.2">
      <c r="A687" s="81"/>
      <c r="B687" s="396" t="s">
        <v>385</v>
      </c>
      <c r="C687" s="243" t="s">
        <v>63</v>
      </c>
      <c r="D687" s="476"/>
      <c r="E687" s="295"/>
      <c r="F687" s="226">
        <v>916175.49</v>
      </c>
      <c r="G687" s="82"/>
      <c r="H687" s="224"/>
      <c r="I687" s="225"/>
      <c r="J687" s="225"/>
      <c r="K687" s="225"/>
      <c r="L687" s="225"/>
      <c r="M687" s="225"/>
      <c r="N687" s="225"/>
      <c r="O687" s="225"/>
      <c r="P687" s="225"/>
      <c r="Q687" s="225"/>
      <c r="R687" s="225"/>
      <c r="S687" s="260">
        <v>17595.759999999998</v>
      </c>
      <c r="T687" s="260">
        <v>140766.13</v>
      </c>
      <c r="U687" s="260">
        <v>132262.5</v>
      </c>
      <c r="V687" s="260">
        <v>128075.6</v>
      </c>
      <c r="W687" s="260">
        <v>91021.82</v>
      </c>
      <c r="X687" s="260">
        <v>109531.78</v>
      </c>
      <c r="Y687" s="260">
        <v>117002.78</v>
      </c>
      <c r="Z687" s="260">
        <v>51072.74</v>
      </c>
      <c r="AA687" s="260">
        <v>62180.53</v>
      </c>
      <c r="AB687" s="260">
        <v>58331.06</v>
      </c>
      <c r="AC687" s="260">
        <v>8334.7900000000009</v>
      </c>
      <c r="AD687" s="225"/>
      <c r="AE687" s="225"/>
      <c r="AF687" s="225"/>
      <c r="AG687" s="226"/>
    </row>
    <row r="688" spans="1:33" s="83" customFormat="1" ht="14.1" customHeight="1" x14ac:dyDescent="0.2">
      <c r="A688" s="81"/>
      <c r="B688" s="397" t="s">
        <v>962</v>
      </c>
      <c r="C688" s="244" t="s">
        <v>1684</v>
      </c>
      <c r="D688" s="477"/>
      <c r="E688" s="296"/>
      <c r="F688" s="229">
        <v>214699.64</v>
      </c>
      <c r="G688" s="82"/>
      <c r="H688" s="227"/>
      <c r="I688" s="228"/>
      <c r="J688" s="228"/>
      <c r="K688" s="228"/>
      <c r="L688" s="228"/>
      <c r="M688" s="228"/>
      <c r="N688" s="228"/>
      <c r="O688" s="228"/>
      <c r="P688" s="228"/>
      <c r="Q688" s="228"/>
      <c r="R688" s="228"/>
      <c r="S688" s="262">
        <v>8319.61</v>
      </c>
      <c r="T688" s="262">
        <v>66556.89</v>
      </c>
      <c r="U688" s="262">
        <v>64409.89</v>
      </c>
      <c r="V688" s="262">
        <v>66556.89</v>
      </c>
      <c r="W688" s="262">
        <v>8856.36</v>
      </c>
      <c r="X688" s="228"/>
      <c r="Y688" s="228"/>
      <c r="Z688" s="228"/>
      <c r="AA688" s="228"/>
      <c r="AB688" s="228"/>
      <c r="AC688" s="228"/>
      <c r="AD688" s="228"/>
      <c r="AE688" s="228"/>
      <c r="AF688" s="228"/>
      <c r="AG688" s="229"/>
    </row>
    <row r="689" spans="1:33" s="83" customFormat="1" ht="14.1" customHeight="1" x14ac:dyDescent="0.2">
      <c r="A689" s="81"/>
      <c r="B689" s="397" t="s">
        <v>963</v>
      </c>
      <c r="C689" s="244" t="s">
        <v>1685</v>
      </c>
      <c r="D689" s="477"/>
      <c r="E689" s="296"/>
      <c r="F689" s="229">
        <v>143630.78</v>
      </c>
      <c r="G689" s="82"/>
      <c r="H689" s="227"/>
      <c r="I689" s="228"/>
      <c r="J689" s="228"/>
      <c r="K689" s="228"/>
      <c r="L689" s="228"/>
      <c r="M689" s="228"/>
      <c r="N689" s="228"/>
      <c r="O689" s="228"/>
      <c r="P689" s="228"/>
      <c r="Q689" s="228"/>
      <c r="R689" s="228"/>
      <c r="S689" s="262">
        <v>9276.15</v>
      </c>
      <c r="T689" s="262">
        <v>74209.240000000005</v>
      </c>
      <c r="U689" s="262">
        <v>60145.39</v>
      </c>
      <c r="V689" s="228"/>
      <c r="W689" s="228"/>
      <c r="X689" s="228"/>
      <c r="Y689" s="228"/>
      <c r="Z689" s="228"/>
      <c r="AA689" s="228"/>
      <c r="AB689" s="228"/>
      <c r="AC689" s="228"/>
      <c r="AD689" s="228"/>
      <c r="AE689" s="228"/>
      <c r="AF689" s="228"/>
      <c r="AG689" s="229"/>
    </row>
    <row r="690" spans="1:33" s="83" customFormat="1" ht="14.1" customHeight="1" x14ac:dyDescent="0.2">
      <c r="A690" s="81"/>
      <c r="B690" s="397" t="s">
        <v>964</v>
      </c>
      <c r="C690" s="244" t="s">
        <v>1686</v>
      </c>
      <c r="D690" s="477"/>
      <c r="E690" s="296"/>
      <c r="F690" s="229">
        <v>3924.9</v>
      </c>
      <c r="G690" s="82"/>
      <c r="H690" s="227"/>
      <c r="I690" s="228"/>
      <c r="J690" s="228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62">
        <v>3924.9</v>
      </c>
      <c r="V690" s="228"/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9"/>
    </row>
    <row r="691" spans="1:33" s="83" customFormat="1" ht="14.1" customHeight="1" x14ac:dyDescent="0.2">
      <c r="A691" s="81"/>
      <c r="B691" s="397" t="s">
        <v>965</v>
      </c>
      <c r="C691" s="244" t="s">
        <v>1687</v>
      </c>
      <c r="D691" s="477"/>
      <c r="E691" s="296"/>
      <c r="F691" s="229">
        <v>44379.19</v>
      </c>
      <c r="G691" s="82"/>
      <c r="H691" s="227"/>
      <c r="I691" s="228"/>
      <c r="J691" s="228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62">
        <v>3782.32</v>
      </c>
      <c r="V691" s="262">
        <v>40596.870000000003</v>
      </c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9"/>
    </row>
    <row r="692" spans="1:33" s="83" customFormat="1" ht="14.1" customHeight="1" x14ac:dyDescent="0.2">
      <c r="A692" s="81"/>
      <c r="B692" s="397" t="s">
        <v>966</v>
      </c>
      <c r="C692" s="244" t="s">
        <v>1688</v>
      </c>
      <c r="D692" s="477"/>
      <c r="E692" s="296"/>
      <c r="F692" s="229">
        <v>42324.639999999999</v>
      </c>
      <c r="G692" s="82"/>
      <c r="H692" s="227"/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62">
        <v>20921.84</v>
      </c>
      <c r="W692" s="262">
        <v>21402.799999999999</v>
      </c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9"/>
    </row>
    <row r="693" spans="1:33" s="83" customFormat="1" ht="14.1" customHeight="1" x14ac:dyDescent="0.2">
      <c r="A693" s="81"/>
      <c r="B693" s="397" t="s">
        <v>967</v>
      </c>
      <c r="C693" s="244" t="s">
        <v>1689</v>
      </c>
      <c r="D693" s="477"/>
      <c r="E693" s="296"/>
      <c r="F693" s="229">
        <v>6838.72</v>
      </c>
      <c r="G693" s="82"/>
      <c r="H693" s="227"/>
      <c r="I693" s="228"/>
      <c r="J693" s="228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62">
        <v>6838.72</v>
      </c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9"/>
    </row>
    <row r="694" spans="1:33" s="83" customFormat="1" ht="14.1" customHeight="1" x14ac:dyDescent="0.2">
      <c r="A694" s="81"/>
      <c r="B694" s="397" t="s">
        <v>968</v>
      </c>
      <c r="C694" s="244" t="s">
        <v>1690</v>
      </c>
      <c r="D694" s="477"/>
      <c r="E694" s="296"/>
      <c r="F694" s="229">
        <v>1413.94</v>
      </c>
      <c r="G694" s="82"/>
      <c r="H694" s="227"/>
      <c r="I694" s="228"/>
      <c r="J694" s="228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62">
        <v>1413.94</v>
      </c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9"/>
    </row>
    <row r="695" spans="1:33" s="83" customFormat="1" ht="14.1" customHeight="1" x14ac:dyDescent="0.2">
      <c r="A695" s="81"/>
      <c r="B695" s="397" t="s">
        <v>969</v>
      </c>
      <c r="C695" s="244" t="s">
        <v>1691</v>
      </c>
      <c r="D695" s="477"/>
      <c r="E695" s="296"/>
      <c r="F695" s="229">
        <v>150.86000000000001</v>
      </c>
      <c r="G695" s="82"/>
      <c r="H695" s="227"/>
      <c r="I695" s="228"/>
      <c r="J695" s="228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>
        <v>150.86000000000001</v>
      </c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9"/>
    </row>
    <row r="696" spans="1:33" s="83" customFormat="1" ht="14.1" customHeight="1" x14ac:dyDescent="0.2">
      <c r="A696" s="81"/>
      <c r="B696" s="397" t="s">
        <v>970</v>
      </c>
      <c r="C696" s="244" t="s">
        <v>1692</v>
      </c>
      <c r="D696" s="477"/>
      <c r="E696" s="296"/>
      <c r="F696" s="229">
        <v>2889.12</v>
      </c>
      <c r="G696" s="82"/>
      <c r="H696" s="227"/>
      <c r="I696" s="228"/>
      <c r="J696" s="228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62">
        <v>2889.12</v>
      </c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9"/>
    </row>
    <row r="697" spans="1:33" s="83" customFormat="1" ht="14.1" customHeight="1" x14ac:dyDescent="0.2">
      <c r="A697" s="81"/>
      <c r="B697" s="397" t="s">
        <v>971</v>
      </c>
      <c r="C697" s="244" t="s">
        <v>1693</v>
      </c>
      <c r="D697" s="477"/>
      <c r="E697" s="296"/>
      <c r="F697" s="229">
        <v>152506.54999999999</v>
      </c>
      <c r="G697" s="82"/>
      <c r="H697" s="227"/>
      <c r="I697" s="228"/>
      <c r="J697" s="228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62">
        <v>24544.02</v>
      </c>
      <c r="X697" s="262">
        <v>57189.96</v>
      </c>
      <c r="Y697" s="262">
        <v>59096.29</v>
      </c>
      <c r="Z697" s="262">
        <v>11676.28</v>
      </c>
      <c r="AA697" s="228"/>
      <c r="AB697" s="228"/>
      <c r="AC697" s="228"/>
      <c r="AD697" s="228"/>
      <c r="AE697" s="228"/>
      <c r="AF697" s="228"/>
      <c r="AG697" s="229"/>
    </row>
    <row r="698" spans="1:33" s="83" customFormat="1" ht="14.1" customHeight="1" x14ac:dyDescent="0.2">
      <c r="A698" s="81"/>
      <c r="B698" s="397" t="s">
        <v>972</v>
      </c>
      <c r="C698" s="244" t="s">
        <v>1694</v>
      </c>
      <c r="D698" s="477"/>
      <c r="E698" s="296"/>
      <c r="F698" s="229">
        <v>34848</v>
      </c>
      <c r="G698" s="82"/>
      <c r="H698" s="227"/>
      <c r="I698" s="228"/>
      <c r="J698" s="228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62">
        <v>24926</v>
      </c>
      <c r="X698" s="262">
        <v>9922</v>
      </c>
      <c r="Y698" s="228"/>
      <c r="Z698" s="228"/>
      <c r="AA698" s="228"/>
      <c r="AB698" s="228"/>
      <c r="AC698" s="228"/>
      <c r="AD698" s="228"/>
      <c r="AE698" s="228"/>
      <c r="AF698" s="228"/>
      <c r="AG698" s="229"/>
    </row>
    <row r="699" spans="1:33" s="83" customFormat="1" ht="14.1" customHeight="1" x14ac:dyDescent="0.2">
      <c r="A699" s="81"/>
      <c r="B699" s="397" t="s">
        <v>973</v>
      </c>
      <c r="C699" s="244" t="s">
        <v>1695</v>
      </c>
      <c r="D699" s="477"/>
      <c r="E699" s="296"/>
      <c r="F699" s="229">
        <v>19800</v>
      </c>
      <c r="G699" s="82"/>
      <c r="H699" s="227"/>
      <c r="I699" s="228"/>
      <c r="J699" s="228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62">
        <v>19800</v>
      </c>
      <c r="Y699" s="228"/>
      <c r="Z699" s="228"/>
      <c r="AA699" s="228"/>
      <c r="AB699" s="228"/>
      <c r="AC699" s="228"/>
      <c r="AD699" s="228"/>
      <c r="AE699" s="228"/>
      <c r="AF699" s="228"/>
      <c r="AG699" s="229"/>
    </row>
    <row r="700" spans="1:33" s="83" customFormat="1" ht="14.1" customHeight="1" x14ac:dyDescent="0.2">
      <c r="A700" s="81"/>
      <c r="B700" s="397" t="s">
        <v>974</v>
      </c>
      <c r="C700" s="244" t="s">
        <v>1696</v>
      </c>
      <c r="D700" s="477"/>
      <c r="E700" s="296"/>
      <c r="F700" s="229">
        <v>748.02</v>
      </c>
      <c r="G700" s="82"/>
      <c r="H700" s="227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>
        <v>748.02</v>
      </c>
      <c r="Y700" s="228"/>
      <c r="Z700" s="228"/>
      <c r="AA700" s="228"/>
      <c r="AB700" s="228"/>
      <c r="AC700" s="228"/>
      <c r="AD700" s="228"/>
      <c r="AE700" s="228"/>
      <c r="AF700" s="228"/>
      <c r="AG700" s="229"/>
    </row>
    <row r="701" spans="1:33" s="83" customFormat="1" ht="14.1" customHeight="1" x14ac:dyDescent="0.2">
      <c r="A701" s="81"/>
      <c r="B701" s="397" t="s">
        <v>975</v>
      </c>
      <c r="C701" s="244" t="s">
        <v>1697</v>
      </c>
      <c r="D701" s="477"/>
      <c r="E701" s="296"/>
      <c r="F701" s="229">
        <v>5481.79</v>
      </c>
      <c r="G701" s="82"/>
      <c r="H701" s="227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62">
        <v>5481.79</v>
      </c>
      <c r="Y701" s="228"/>
      <c r="Z701" s="228"/>
      <c r="AA701" s="228"/>
      <c r="AB701" s="228"/>
      <c r="AC701" s="228"/>
      <c r="AD701" s="228"/>
      <c r="AE701" s="228"/>
      <c r="AF701" s="228"/>
      <c r="AG701" s="229"/>
    </row>
    <row r="702" spans="1:33" s="83" customFormat="1" ht="14.1" customHeight="1" x14ac:dyDescent="0.2">
      <c r="A702" s="81"/>
      <c r="B702" s="397" t="s">
        <v>976</v>
      </c>
      <c r="C702" s="244" t="s">
        <v>1698</v>
      </c>
      <c r="D702" s="477"/>
      <c r="E702" s="296"/>
      <c r="F702" s="229">
        <v>104.89</v>
      </c>
      <c r="G702" s="82"/>
      <c r="H702" s="227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>
        <v>104.89</v>
      </c>
      <c r="Y702" s="228"/>
      <c r="Z702" s="228"/>
      <c r="AA702" s="228"/>
      <c r="AB702" s="228"/>
      <c r="AC702" s="228"/>
      <c r="AD702" s="228"/>
      <c r="AE702" s="228"/>
      <c r="AF702" s="228"/>
      <c r="AG702" s="229"/>
    </row>
    <row r="703" spans="1:33" s="83" customFormat="1" ht="14.1" customHeight="1" x14ac:dyDescent="0.2">
      <c r="A703" s="81"/>
      <c r="B703" s="397" t="s">
        <v>977</v>
      </c>
      <c r="C703" s="244" t="s">
        <v>1699</v>
      </c>
      <c r="D703" s="477"/>
      <c r="E703" s="296"/>
      <c r="F703" s="229">
        <v>5726.63</v>
      </c>
      <c r="G703" s="82"/>
      <c r="H703" s="227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62">
        <v>5726.63</v>
      </c>
      <c r="Y703" s="228"/>
      <c r="Z703" s="228"/>
      <c r="AA703" s="228"/>
      <c r="AB703" s="228"/>
      <c r="AC703" s="228"/>
      <c r="AD703" s="228"/>
      <c r="AE703" s="228"/>
      <c r="AF703" s="228"/>
      <c r="AG703" s="229"/>
    </row>
    <row r="704" spans="1:33" s="83" customFormat="1" ht="14.1" customHeight="1" x14ac:dyDescent="0.2">
      <c r="A704" s="81"/>
      <c r="B704" s="397" t="s">
        <v>978</v>
      </c>
      <c r="C704" s="244" t="s">
        <v>1700</v>
      </c>
      <c r="D704" s="477"/>
      <c r="E704" s="296"/>
      <c r="F704" s="229">
        <v>1587.6</v>
      </c>
      <c r="G704" s="82"/>
      <c r="H704" s="227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62">
        <v>1587.6</v>
      </c>
      <c r="Y704" s="228"/>
      <c r="Z704" s="228"/>
      <c r="AA704" s="228"/>
      <c r="AB704" s="228"/>
      <c r="AC704" s="228"/>
      <c r="AD704" s="228"/>
      <c r="AE704" s="228"/>
      <c r="AF704" s="228"/>
      <c r="AG704" s="229"/>
    </row>
    <row r="705" spans="1:33" s="83" customFormat="1" ht="14.1" customHeight="1" x14ac:dyDescent="0.2">
      <c r="A705" s="81"/>
      <c r="B705" s="397" t="s">
        <v>979</v>
      </c>
      <c r="C705" s="244" t="s">
        <v>1701</v>
      </c>
      <c r="D705" s="477"/>
      <c r="E705" s="296"/>
      <c r="F705" s="229">
        <v>1944.38</v>
      </c>
      <c r="G705" s="82"/>
      <c r="H705" s="227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62">
        <v>1944.38</v>
      </c>
      <c r="Y705" s="228"/>
      <c r="Z705" s="228"/>
      <c r="AA705" s="228"/>
      <c r="AB705" s="228"/>
      <c r="AC705" s="228"/>
      <c r="AD705" s="228"/>
      <c r="AE705" s="228"/>
      <c r="AF705" s="228"/>
      <c r="AG705" s="229"/>
    </row>
    <row r="706" spans="1:33" s="83" customFormat="1" ht="14.1" customHeight="1" x14ac:dyDescent="0.2">
      <c r="A706" s="81"/>
      <c r="B706" s="397" t="s">
        <v>980</v>
      </c>
      <c r="C706" s="244" t="s">
        <v>1702</v>
      </c>
      <c r="D706" s="477"/>
      <c r="E706" s="296"/>
      <c r="F706" s="229">
        <v>3731.25</v>
      </c>
      <c r="G706" s="82"/>
      <c r="H706" s="227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62">
        <v>3731.25</v>
      </c>
      <c r="Y706" s="228"/>
      <c r="Z706" s="228"/>
      <c r="AA706" s="228"/>
      <c r="AB706" s="228"/>
      <c r="AC706" s="228"/>
      <c r="AD706" s="228"/>
      <c r="AE706" s="228"/>
      <c r="AF706" s="228"/>
      <c r="AG706" s="229"/>
    </row>
    <row r="707" spans="1:33" s="83" customFormat="1" ht="14.1" customHeight="1" x14ac:dyDescent="0.2">
      <c r="A707" s="81"/>
      <c r="B707" s="397" t="s">
        <v>981</v>
      </c>
      <c r="C707" s="244" t="s">
        <v>1703</v>
      </c>
      <c r="D707" s="477"/>
      <c r="E707" s="296"/>
      <c r="F707" s="229">
        <v>885.12</v>
      </c>
      <c r="G707" s="82"/>
      <c r="H707" s="227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>
        <v>885.12</v>
      </c>
      <c r="Y707" s="228"/>
      <c r="Z707" s="228"/>
      <c r="AA707" s="228"/>
      <c r="AB707" s="228"/>
      <c r="AC707" s="228"/>
      <c r="AD707" s="228"/>
      <c r="AE707" s="228"/>
      <c r="AF707" s="228"/>
      <c r="AG707" s="229"/>
    </row>
    <row r="708" spans="1:33" s="83" customFormat="1" ht="14.1" customHeight="1" x14ac:dyDescent="0.2">
      <c r="A708" s="81"/>
      <c r="B708" s="397" t="s">
        <v>982</v>
      </c>
      <c r="C708" s="244" t="s">
        <v>1704</v>
      </c>
      <c r="D708" s="477"/>
      <c r="E708" s="296"/>
      <c r="F708" s="229">
        <v>711.4</v>
      </c>
      <c r="G708" s="82"/>
      <c r="H708" s="227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>
        <v>711.4</v>
      </c>
      <c r="Y708" s="228"/>
      <c r="Z708" s="228"/>
      <c r="AA708" s="228"/>
      <c r="AB708" s="228"/>
      <c r="AC708" s="228"/>
      <c r="AD708" s="228"/>
      <c r="AE708" s="228"/>
      <c r="AF708" s="228"/>
      <c r="AG708" s="229"/>
    </row>
    <row r="709" spans="1:33" s="83" customFormat="1" ht="14.1" customHeight="1" x14ac:dyDescent="0.2">
      <c r="A709" s="81"/>
      <c r="B709" s="397" t="s">
        <v>983</v>
      </c>
      <c r="C709" s="244" t="s">
        <v>1705</v>
      </c>
      <c r="D709" s="477"/>
      <c r="E709" s="296"/>
      <c r="F709" s="229">
        <v>58242.44</v>
      </c>
      <c r="G709" s="82"/>
      <c r="H709" s="227"/>
      <c r="I709" s="228"/>
      <c r="J709" s="228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62">
        <v>1698.74</v>
      </c>
      <c r="Y709" s="262">
        <v>56543.7</v>
      </c>
      <c r="Z709" s="228"/>
      <c r="AA709" s="228"/>
      <c r="AB709" s="228"/>
      <c r="AC709" s="228"/>
      <c r="AD709" s="228"/>
      <c r="AE709" s="228"/>
      <c r="AF709" s="228"/>
      <c r="AG709" s="229"/>
    </row>
    <row r="710" spans="1:33" s="83" customFormat="1" ht="14.1" customHeight="1" x14ac:dyDescent="0.2">
      <c r="A710" s="81"/>
      <c r="B710" s="397" t="s">
        <v>984</v>
      </c>
      <c r="C710" s="244" t="s">
        <v>1706</v>
      </c>
      <c r="D710" s="477"/>
      <c r="E710" s="296"/>
      <c r="F710" s="229">
        <v>1453.64</v>
      </c>
      <c r="G710" s="82"/>
      <c r="H710" s="227"/>
      <c r="I710" s="228"/>
      <c r="J710" s="228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62">
        <v>1362.79</v>
      </c>
      <c r="Z710" s="228">
        <v>90.85</v>
      </c>
      <c r="AA710" s="228"/>
      <c r="AB710" s="228"/>
      <c r="AC710" s="228"/>
      <c r="AD710" s="228"/>
      <c r="AE710" s="228"/>
      <c r="AF710" s="228"/>
      <c r="AG710" s="229"/>
    </row>
    <row r="711" spans="1:33" s="83" customFormat="1" ht="14.1" customHeight="1" x14ac:dyDescent="0.2">
      <c r="A711" s="81"/>
      <c r="B711" s="397" t="s">
        <v>985</v>
      </c>
      <c r="C711" s="244" t="s">
        <v>1707</v>
      </c>
      <c r="D711" s="477"/>
      <c r="E711" s="296"/>
      <c r="F711" s="229">
        <v>4370</v>
      </c>
      <c r="G711" s="82"/>
      <c r="H711" s="227"/>
      <c r="I711" s="228"/>
      <c r="J711" s="228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62">
        <v>4370</v>
      </c>
      <c r="AA711" s="228"/>
      <c r="AB711" s="228"/>
      <c r="AC711" s="228"/>
      <c r="AD711" s="228"/>
      <c r="AE711" s="228"/>
      <c r="AF711" s="228"/>
      <c r="AG711" s="229"/>
    </row>
    <row r="712" spans="1:33" s="83" customFormat="1" ht="14.1" customHeight="1" x14ac:dyDescent="0.2">
      <c r="A712" s="81"/>
      <c r="B712" s="397" t="s">
        <v>986</v>
      </c>
      <c r="C712" s="244" t="s">
        <v>1708</v>
      </c>
      <c r="D712" s="477"/>
      <c r="E712" s="296"/>
      <c r="F712" s="229">
        <v>6083.88</v>
      </c>
      <c r="G712" s="82"/>
      <c r="H712" s="227"/>
      <c r="I712" s="228"/>
      <c r="J712" s="228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62">
        <v>6083.88</v>
      </c>
      <c r="AA712" s="228"/>
      <c r="AB712" s="228"/>
      <c r="AC712" s="228"/>
      <c r="AD712" s="228"/>
      <c r="AE712" s="228"/>
      <c r="AF712" s="228"/>
      <c r="AG712" s="229"/>
    </row>
    <row r="713" spans="1:33" s="83" customFormat="1" ht="14.1" customHeight="1" x14ac:dyDescent="0.2">
      <c r="A713" s="81"/>
      <c r="B713" s="397" t="s">
        <v>987</v>
      </c>
      <c r="C713" s="244" t="s">
        <v>1709</v>
      </c>
      <c r="D713" s="477"/>
      <c r="E713" s="296"/>
      <c r="F713" s="229">
        <v>1226.1600000000001</v>
      </c>
      <c r="G713" s="82"/>
      <c r="H713" s="227"/>
      <c r="I713" s="228"/>
      <c r="J713" s="228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62">
        <v>1226.1600000000001</v>
      </c>
      <c r="AA713" s="228"/>
      <c r="AB713" s="228"/>
      <c r="AC713" s="228"/>
      <c r="AD713" s="228"/>
      <c r="AE713" s="228"/>
      <c r="AF713" s="228"/>
      <c r="AG713" s="229"/>
    </row>
    <row r="714" spans="1:33" s="83" customFormat="1" ht="14.1" customHeight="1" x14ac:dyDescent="0.2">
      <c r="A714" s="81"/>
      <c r="B714" s="397" t="s">
        <v>988</v>
      </c>
      <c r="C714" s="244" t="s">
        <v>1710</v>
      </c>
      <c r="D714" s="477"/>
      <c r="E714" s="296"/>
      <c r="F714" s="229">
        <v>897.44</v>
      </c>
      <c r="G714" s="82"/>
      <c r="H714" s="227"/>
      <c r="I714" s="228"/>
      <c r="J714" s="228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>
        <v>897.44</v>
      </c>
      <c r="AA714" s="228"/>
      <c r="AB714" s="228"/>
      <c r="AC714" s="228"/>
      <c r="AD714" s="228"/>
      <c r="AE714" s="228"/>
      <c r="AF714" s="228"/>
      <c r="AG714" s="229"/>
    </row>
    <row r="715" spans="1:33" s="83" customFormat="1" ht="14.1" customHeight="1" x14ac:dyDescent="0.2">
      <c r="A715" s="81"/>
      <c r="B715" s="397" t="s">
        <v>989</v>
      </c>
      <c r="C715" s="244" t="s">
        <v>1711</v>
      </c>
      <c r="D715" s="477"/>
      <c r="E715" s="296"/>
      <c r="F715" s="229">
        <v>2384.8000000000002</v>
      </c>
      <c r="G715" s="82"/>
      <c r="H715" s="227"/>
      <c r="I715" s="228"/>
      <c r="J715" s="228"/>
      <c r="K715" s="228"/>
      <c r="L715" s="228"/>
      <c r="M715" s="228"/>
      <c r="N715" s="228"/>
      <c r="O715" s="228"/>
      <c r="P715" s="228"/>
      <c r="Q715" s="228"/>
      <c r="R715" s="228"/>
      <c r="S715" s="228"/>
      <c r="T715" s="228"/>
      <c r="U715" s="228"/>
      <c r="V715" s="228"/>
      <c r="W715" s="228"/>
      <c r="X715" s="228"/>
      <c r="Y715" s="228"/>
      <c r="Z715" s="262">
        <v>2384.8000000000002</v>
      </c>
      <c r="AA715" s="228"/>
      <c r="AB715" s="228"/>
      <c r="AC715" s="228"/>
      <c r="AD715" s="228"/>
      <c r="AE715" s="228"/>
      <c r="AF715" s="228"/>
      <c r="AG715" s="229"/>
    </row>
    <row r="716" spans="1:33" s="83" customFormat="1" ht="14.1" customHeight="1" x14ac:dyDescent="0.2">
      <c r="A716" s="81"/>
      <c r="B716" s="397" t="s">
        <v>990</v>
      </c>
      <c r="C716" s="244" t="s">
        <v>1712</v>
      </c>
      <c r="D716" s="477"/>
      <c r="E716" s="296"/>
      <c r="F716" s="229">
        <v>2530</v>
      </c>
      <c r="G716" s="82"/>
      <c r="H716" s="227"/>
      <c r="I716" s="228"/>
      <c r="J716" s="228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62">
        <v>2530</v>
      </c>
      <c r="AA716" s="228"/>
      <c r="AB716" s="228"/>
      <c r="AC716" s="228"/>
      <c r="AD716" s="228"/>
      <c r="AE716" s="228"/>
      <c r="AF716" s="228"/>
      <c r="AG716" s="229"/>
    </row>
    <row r="717" spans="1:33" s="83" customFormat="1" ht="14.1" customHeight="1" x14ac:dyDescent="0.2">
      <c r="A717" s="81"/>
      <c r="B717" s="397" t="s">
        <v>991</v>
      </c>
      <c r="C717" s="244" t="s">
        <v>1713</v>
      </c>
      <c r="D717" s="477"/>
      <c r="E717" s="296"/>
      <c r="F717" s="229">
        <v>140407.65</v>
      </c>
      <c r="G717" s="82"/>
      <c r="H717" s="227"/>
      <c r="I717" s="228"/>
      <c r="J717" s="228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62">
        <v>21813.33</v>
      </c>
      <c r="AA717" s="262">
        <v>62180.53</v>
      </c>
      <c r="AB717" s="262">
        <v>56413.79</v>
      </c>
      <c r="AC717" s="228"/>
      <c r="AD717" s="228"/>
      <c r="AE717" s="228"/>
      <c r="AF717" s="228"/>
      <c r="AG717" s="229"/>
    </row>
    <row r="718" spans="1:33" s="83" customFormat="1" ht="14.1" customHeight="1" x14ac:dyDescent="0.2">
      <c r="A718" s="81"/>
      <c r="B718" s="397" t="s">
        <v>992</v>
      </c>
      <c r="C718" s="244" t="s">
        <v>1714</v>
      </c>
      <c r="D718" s="477"/>
      <c r="E718" s="296"/>
      <c r="F718" s="229">
        <v>57.5</v>
      </c>
      <c r="G718" s="82"/>
      <c r="H718" s="227"/>
      <c r="I718" s="228"/>
      <c r="J718" s="228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>
        <v>57.5</v>
      </c>
      <c r="AC718" s="228"/>
      <c r="AD718" s="228"/>
      <c r="AE718" s="228"/>
      <c r="AF718" s="228"/>
      <c r="AG718" s="229"/>
    </row>
    <row r="719" spans="1:33" s="83" customFormat="1" ht="14.1" customHeight="1" x14ac:dyDescent="0.2">
      <c r="A719" s="81"/>
      <c r="B719" s="397" t="s">
        <v>993</v>
      </c>
      <c r="C719" s="244" t="s">
        <v>1715</v>
      </c>
      <c r="D719" s="477"/>
      <c r="E719" s="296"/>
      <c r="F719" s="229">
        <v>3967.5</v>
      </c>
      <c r="G719" s="82"/>
      <c r="H719" s="227"/>
      <c r="I719" s="228"/>
      <c r="J719" s="228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62">
        <v>1859.77</v>
      </c>
      <c r="AC719" s="262">
        <v>2107.73</v>
      </c>
      <c r="AD719" s="228"/>
      <c r="AE719" s="228"/>
      <c r="AF719" s="228"/>
      <c r="AG719" s="229"/>
    </row>
    <row r="720" spans="1:33" s="83" customFormat="1" ht="14.1" customHeight="1" x14ac:dyDescent="0.2">
      <c r="A720" s="81"/>
      <c r="B720" s="397" t="s">
        <v>994</v>
      </c>
      <c r="C720" s="244" t="s">
        <v>1716</v>
      </c>
      <c r="D720" s="477"/>
      <c r="E720" s="296"/>
      <c r="F720" s="229">
        <v>2098.1</v>
      </c>
      <c r="G720" s="82"/>
      <c r="H720" s="227"/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62">
        <v>2098.1</v>
      </c>
      <c r="AD720" s="228"/>
      <c r="AE720" s="228"/>
      <c r="AF720" s="228"/>
      <c r="AG720" s="229"/>
    </row>
    <row r="721" spans="1:33" s="83" customFormat="1" ht="14.1" customHeight="1" x14ac:dyDescent="0.2">
      <c r="A721" s="81"/>
      <c r="B721" s="397" t="s">
        <v>995</v>
      </c>
      <c r="C721" s="244" t="s">
        <v>1717</v>
      </c>
      <c r="D721" s="477"/>
      <c r="E721" s="296"/>
      <c r="F721" s="229">
        <v>4128.96</v>
      </c>
      <c r="G721" s="82"/>
      <c r="H721" s="227"/>
      <c r="I721" s="228"/>
      <c r="J721" s="228"/>
      <c r="K721" s="228"/>
      <c r="L721" s="228"/>
      <c r="M721" s="228"/>
      <c r="N721" s="228"/>
      <c r="O721" s="228"/>
      <c r="P721" s="228"/>
      <c r="Q721" s="228"/>
      <c r="R721" s="228"/>
      <c r="S721" s="228"/>
      <c r="T721" s="228"/>
      <c r="U721" s="228"/>
      <c r="V721" s="228"/>
      <c r="W721" s="228"/>
      <c r="X721" s="228"/>
      <c r="Y721" s="228"/>
      <c r="Z721" s="228"/>
      <c r="AA721" s="228"/>
      <c r="AB721" s="228"/>
      <c r="AC721" s="262">
        <v>4128.96</v>
      </c>
      <c r="AD721" s="228"/>
      <c r="AE721" s="228"/>
      <c r="AF721" s="228"/>
      <c r="AG721" s="229"/>
    </row>
    <row r="722" spans="1:33" s="83" customFormat="1" ht="14.1" customHeight="1" x14ac:dyDescent="0.2">
      <c r="A722" s="81"/>
      <c r="B722" s="396" t="s">
        <v>386</v>
      </c>
      <c r="C722" s="243" t="s">
        <v>1718</v>
      </c>
      <c r="D722" s="476"/>
      <c r="E722" s="295"/>
      <c r="F722" s="226">
        <v>174461.08</v>
      </c>
      <c r="G722" s="82"/>
      <c r="H722" s="224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5"/>
      <c r="W722" s="225"/>
      <c r="X722" s="225"/>
      <c r="Y722" s="225"/>
      <c r="Z722" s="225"/>
      <c r="AA722" s="225"/>
      <c r="AB722" s="225"/>
      <c r="AC722" s="260">
        <v>31934.58</v>
      </c>
      <c r="AD722" s="260">
        <v>47423.81</v>
      </c>
      <c r="AE722" s="260">
        <v>45894.01</v>
      </c>
      <c r="AF722" s="260">
        <v>34091.769999999997</v>
      </c>
      <c r="AG722" s="263">
        <v>15116.91</v>
      </c>
    </row>
    <row r="723" spans="1:33" s="83" customFormat="1" ht="14.1" customHeight="1" x14ac:dyDescent="0.2">
      <c r="A723" s="81"/>
      <c r="B723" s="397" t="s">
        <v>996</v>
      </c>
      <c r="C723" s="244" t="s">
        <v>1719</v>
      </c>
      <c r="D723" s="477"/>
      <c r="E723" s="296"/>
      <c r="F723" s="229">
        <v>130033.03</v>
      </c>
      <c r="G723" s="82"/>
      <c r="H723" s="227"/>
      <c r="I723" s="228"/>
      <c r="J723" s="228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62">
        <v>31934.58</v>
      </c>
      <c r="AD723" s="262">
        <v>47423.81</v>
      </c>
      <c r="AE723" s="262">
        <v>45894.01</v>
      </c>
      <c r="AF723" s="262">
        <v>4780.63</v>
      </c>
      <c r="AG723" s="229"/>
    </row>
    <row r="724" spans="1:33" s="83" customFormat="1" ht="14.1" customHeight="1" x14ac:dyDescent="0.2">
      <c r="A724" s="81"/>
      <c r="B724" s="397" t="s">
        <v>997</v>
      </c>
      <c r="C724" s="244" t="s">
        <v>1720</v>
      </c>
      <c r="D724" s="477"/>
      <c r="E724" s="296"/>
      <c r="F724" s="229">
        <v>13354.2</v>
      </c>
      <c r="G724" s="82"/>
      <c r="H724" s="227"/>
      <c r="I724" s="228"/>
      <c r="J724" s="228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62">
        <v>13354.2</v>
      </c>
      <c r="AG724" s="229"/>
    </row>
    <row r="725" spans="1:33" s="83" customFormat="1" ht="14.1" customHeight="1" x14ac:dyDescent="0.2">
      <c r="A725" s="81"/>
      <c r="B725" s="397" t="s">
        <v>998</v>
      </c>
      <c r="C725" s="244" t="s">
        <v>1721</v>
      </c>
      <c r="D725" s="477"/>
      <c r="E725" s="296"/>
      <c r="F725" s="229">
        <v>4565.7</v>
      </c>
      <c r="G725" s="82"/>
      <c r="H725" s="227"/>
      <c r="I725" s="228"/>
      <c r="J725" s="228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  <c r="AA725" s="228"/>
      <c r="AB725" s="228"/>
      <c r="AC725" s="228"/>
      <c r="AD725" s="228"/>
      <c r="AE725" s="228"/>
      <c r="AF725" s="262">
        <v>4565.7</v>
      </c>
      <c r="AG725" s="229"/>
    </row>
    <row r="726" spans="1:33" s="83" customFormat="1" ht="14.1" customHeight="1" x14ac:dyDescent="0.2">
      <c r="A726" s="81"/>
      <c r="B726" s="397" t="s">
        <v>999</v>
      </c>
      <c r="C726" s="244" t="s">
        <v>1722</v>
      </c>
      <c r="D726" s="477"/>
      <c r="E726" s="296"/>
      <c r="F726" s="229">
        <v>2736.65</v>
      </c>
      <c r="G726" s="82"/>
      <c r="H726" s="227"/>
      <c r="I726" s="228"/>
      <c r="J726" s="228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  <c r="AA726" s="228"/>
      <c r="AB726" s="228"/>
      <c r="AC726" s="228"/>
      <c r="AD726" s="228"/>
      <c r="AE726" s="228"/>
      <c r="AF726" s="262">
        <v>2736.65</v>
      </c>
      <c r="AG726" s="229"/>
    </row>
    <row r="727" spans="1:33" s="83" customFormat="1" ht="14.1" customHeight="1" x14ac:dyDescent="0.2">
      <c r="A727" s="81"/>
      <c r="B727" s="397" t="s">
        <v>1000</v>
      </c>
      <c r="C727" s="244" t="s">
        <v>1723</v>
      </c>
      <c r="D727" s="477"/>
      <c r="E727" s="296"/>
      <c r="F727" s="229">
        <v>2393.5500000000002</v>
      </c>
      <c r="G727" s="82"/>
      <c r="H727" s="227"/>
      <c r="I727" s="228"/>
      <c r="J727" s="228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  <c r="AA727" s="228"/>
      <c r="AB727" s="228"/>
      <c r="AC727" s="228"/>
      <c r="AD727" s="228"/>
      <c r="AE727" s="228"/>
      <c r="AF727" s="262">
        <v>2393.5500000000002</v>
      </c>
      <c r="AG727" s="229"/>
    </row>
    <row r="728" spans="1:33" s="83" customFormat="1" ht="14.1" customHeight="1" x14ac:dyDescent="0.2">
      <c r="A728" s="81"/>
      <c r="B728" s="397" t="s">
        <v>1001</v>
      </c>
      <c r="C728" s="244" t="s">
        <v>1724</v>
      </c>
      <c r="D728" s="477"/>
      <c r="E728" s="296"/>
      <c r="F728" s="229">
        <v>2926.1</v>
      </c>
      <c r="G728" s="82"/>
      <c r="H728" s="227"/>
      <c r="I728" s="228"/>
      <c r="J728" s="228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  <c r="AA728" s="228"/>
      <c r="AB728" s="228"/>
      <c r="AC728" s="228"/>
      <c r="AD728" s="228"/>
      <c r="AE728" s="228"/>
      <c r="AF728" s="262">
        <v>2926.1</v>
      </c>
      <c r="AG728" s="229"/>
    </row>
    <row r="729" spans="1:33" s="83" customFormat="1" ht="14.1" customHeight="1" x14ac:dyDescent="0.2">
      <c r="A729" s="81"/>
      <c r="B729" s="397" t="s">
        <v>1002</v>
      </c>
      <c r="C729" s="244" t="s">
        <v>1725</v>
      </c>
      <c r="D729" s="477"/>
      <c r="E729" s="296"/>
      <c r="F729" s="229">
        <v>714.45</v>
      </c>
      <c r="G729" s="82"/>
      <c r="H729" s="227"/>
      <c r="I729" s="228"/>
      <c r="J729" s="228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  <c r="AA729" s="228"/>
      <c r="AB729" s="228"/>
      <c r="AC729" s="228"/>
      <c r="AD729" s="228"/>
      <c r="AE729" s="228"/>
      <c r="AF729" s="228">
        <v>714.45</v>
      </c>
      <c r="AG729" s="229"/>
    </row>
    <row r="730" spans="1:33" s="83" customFormat="1" ht="14.1" customHeight="1" x14ac:dyDescent="0.2">
      <c r="A730" s="81"/>
      <c r="B730" s="397" t="s">
        <v>1003</v>
      </c>
      <c r="C730" s="244" t="s">
        <v>1726</v>
      </c>
      <c r="D730" s="477"/>
      <c r="E730" s="296"/>
      <c r="F730" s="229">
        <v>398.67</v>
      </c>
      <c r="G730" s="82"/>
      <c r="H730" s="227"/>
      <c r="I730" s="228"/>
      <c r="J730" s="228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  <c r="AA730" s="228"/>
      <c r="AB730" s="228"/>
      <c r="AC730" s="228"/>
      <c r="AD730" s="228"/>
      <c r="AE730" s="228"/>
      <c r="AF730" s="228">
        <v>398.67</v>
      </c>
      <c r="AG730" s="229"/>
    </row>
    <row r="731" spans="1:33" s="83" customFormat="1" ht="14.1" customHeight="1" x14ac:dyDescent="0.2">
      <c r="A731" s="81"/>
      <c r="B731" s="397" t="s">
        <v>1004</v>
      </c>
      <c r="C731" s="244" t="s">
        <v>1727</v>
      </c>
      <c r="D731" s="477"/>
      <c r="E731" s="296"/>
      <c r="F731" s="229">
        <v>964.45</v>
      </c>
      <c r="G731" s="82"/>
      <c r="H731" s="227"/>
      <c r="I731" s="228"/>
      <c r="J731" s="228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  <c r="AA731" s="228"/>
      <c r="AB731" s="228"/>
      <c r="AC731" s="228"/>
      <c r="AD731" s="228"/>
      <c r="AE731" s="228"/>
      <c r="AF731" s="228">
        <v>964.45</v>
      </c>
      <c r="AG731" s="229"/>
    </row>
    <row r="732" spans="1:33" s="83" customFormat="1" ht="14.1" customHeight="1" x14ac:dyDescent="0.2">
      <c r="A732" s="81"/>
      <c r="B732" s="397" t="s">
        <v>1005</v>
      </c>
      <c r="C732" s="244" t="s">
        <v>1728</v>
      </c>
      <c r="D732" s="477"/>
      <c r="E732" s="296"/>
      <c r="F732" s="229">
        <v>2011.79</v>
      </c>
      <c r="G732" s="82"/>
      <c r="H732" s="227"/>
      <c r="I732" s="228"/>
      <c r="J732" s="228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  <c r="AA732" s="228"/>
      <c r="AB732" s="228"/>
      <c r="AC732" s="228"/>
      <c r="AD732" s="228"/>
      <c r="AE732" s="228"/>
      <c r="AF732" s="262">
        <v>1257.3699999999999</v>
      </c>
      <c r="AG732" s="229">
        <v>754.42</v>
      </c>
    </row>
    <row r="733" spans="1:33" s="83" customFormat="1" ht="14.1" customHeight="1" x14ac:dyDescent="0.2">
      <c r="A733" s="81"/>
      <c r="B733" s="397" t="s">
        <v>1006</v>
      </c>
      <c r="C733" s="244" t="s">
        <v>1729</v>
      </c>
      <c r="D733" s="477"/>
      <c r="E733" s="296"/>
      <c r="F733" s="229">
        <v>5847.16</v>
      </c>
      <c r="G733" s="82"/>
      <c r="H733" s="227"/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  <c r="AD733" s="228"/>
      <c r="AE733" s="228"/>
      <c r="AF733" s="228"/>
      <c r="AG733" s="266">
        <v>5847.16</v>
      </c>
    </row>
    <row r="734" spans="1:33" s="83" customFormat="1" ht="14.1" customHeight="1" x14ac:dyDescent="0.2">
      <c r="A734" s="81"/>
      <c r="B734" s="397" t="s">
        <v>1007</v>
      </c>
      <c r="C734" s="244" t="s">
        <v>1730</v>
      </c>
      <c r="D734" s="477"/>
      <c r="E734" s="296"/>
      <c r="F734" s="229">
        <v>1247.3399999999999</v>
      </c>
      <c r="G734" s="82"/>
      <c r="H734" s="227"/>
      <c r="I734" s="228"/>
      <c r="J734" s="228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  <c r="AA734" s="228"/>
      <c r="AB734" s="228"/>
      <c r="AC734" s="228"/>
      <c r="AD734" s="228"/>
      <c r="AE734" s="228"/>
      <c r="AF734" s="228"/>
      <c r="AG734" s="266">
        <v>1247.3399999999999</v>
      </c>
    </row>
    <row r="735" spans="1:33" s="83" customFormat="1" ht="14.1" customHeight="1" x14ac:dyDescent="0.2">
      <c r="A735" s="81"/>
      <c r="B735" s="397" t="s">
        <v>1008</v>
      </c>
      <c r="C735" s="244" t="s">
        <v>1731</v>
      </c>
      <c r="D735" s="477"/>
      <c r="E735" s="296"/>
      <c r="F735" s="229">
        <v>2259.13</v>
      </c>
      <c r="G735" s="82"/>
      <c r="H735" s="227"/>
      <c r="I735" s="228"/>
      <c r="J735" s="228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  <c r="AA735" s="228"/>
      <c r="AB735" s="228"/>
      <c r="AC735" s="228"/>
      <c r="AD735" s="228"/>
      <c r="AE735" s="228"/>
      <c r="AF735" s="228"/>
      <c r="AG735" s="266">
        <v>2259.13</v>
      </c>
    </row>
    <row r="736" spans="1:33" s="83" customFormat="1" ht="14.1" customHeight="1" x14ac:dyDescent="0.2">
      <c r="A736" s="81"/>
      <c r="B736" s="397" t="s">
        <v>1009</v>
      </c>
      <c r="C736" s="244" t="s">
        <v>1732</v>
      </c>
      <c r="D736" s="477"/>
      <c r="E736" s="296"/>
      <c r="F736" s="229">
        <v>531.55999999999995</v>
      </c>
      <c r="G736" s="82"/>
      <c r="H736" s="227"/>
      <c r="I736" s="228"/>
      <c r="J736" s="228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  <c r="AA736" s="228"/>
      <c r="AB736" s="228"/>
      <c r="AC736" s="228"/>
      <c r="AD736" s="228"/>
      <c r="AE736" s="228"/>
      <c r="AF736" s="228"/>
      <c r="AG736" s="229">
        <v>531.55999999999995</v>
      </c>
    </row>
    <row r="737" spans="1:33" s="83" customFormat="1" ht="14.1" customHeight="1" x14ac:dyDescent="0.2">
      <c r="A737" s="81"/>
      <c r="B737" s="397" t="s">
        <v>1010</v>
      </c>
      <c r="C737" s="244" t="s">
        <v>1733</v>
      </c>
      <c r="D737" s="477"/>
      <c r="E737" s="296"/>
      <c r="F737" s="229">
        <v>1922.62</v>
      </c>
      <c r="G737" s="82"/>
      <c r="H737" s="227"/>
      <c r="I737" s="228"/>
      <c r="J737" s="228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  <c r="AA737" s="228"/>
      <c r="AB737" s="228"/>
      <c r="AC737" s="228"/>
      <c r="AD737" s="228"/>
      <c r="AE737" s="228"/>
      <c r="AF737" s="228"/>
      <c r="AG737" s="266">
        <v>1922.62</v>
      </c>
    </row>
    <row r="738" spans="1:33" s="83" customFormat="1" ht="14.1" customHeight="1" x14ac:dyDescent="0.2">
      <c r="A738" s="81"/>
      <c r="B738" s="397" t="s">
        <v>1011</v>
      </c>
      <c r="C738" s="244" t="s">
        <v>1734</v>
      </c>
      <c r="D738" s="477"/>
      <c r="E738" s="296"/>
      <c r="F738" s="229">
        <v>2554.6799999999998</v>
      </c>
      <c r="G738" s="82"/>
      <c r="H738" s="227"/>
      <c r="I738" s="228"/>
      <c r="J738" s="228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  <c r="AA738" s="228"/>
      <c r="AB738" s="228"/>
      <c r="AC738" s="228"/>
      <c r="AD738" s="228"/>
      <c r="AE738" s="228"/>
      <c r="AF738" s="228"/>
      <c r="AG738" s="266">
        <v>2554.6799999999998</v>
      </c>
    </row>
    <row r="739" spans="1:33" s="83" customFormat="1" ht="14.1" customHeight="1" x14ac:dyDescent="0.2">
      <c r="A739" s="81"/>
      <c r="B739" s="395" t="s">
        <v>387</v>
      </c>
      <c r="C739" s="242" t="s">
        <v>1735</v>
      </c>
      <c r="D739" s="475"/>
      <c r="E739" s="294"/>
      <c r="F739" s="223">
        <v>112028.67</v>
      </c>
      <c r="G739" s="82"/>
      <c r="H739" s="221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  <c r="AA739" s="257">
        <v>2022.26</v>
      </c>
      <c r="AB739" s="257">
        <v>33434.629999999997</v>
      </c>
      <c r="AC739" s="257">
        <v>35225.43</v>
      </c>
      <c r="AD739" s="257">
        <v>40639.879999999997</v>
      </c>
      <c r="AE739" s="222">
        <v>706.46</v>
      </c>
      <c r="AF739" s="222"/>
      <c r="AG739" s="223"/>
    </row>
    <row r="740" spans="1:33" s="83" customFormat="1" ht="14.1" customHeight="1" x14ac:dyDescent="0.2">
      <c r="A740" s="81"/>
      <c r="B740" s="396" t="s">
        <v>388</v>
      </c>
      <c r="C740" s="243" t="s">
        <v>1736</v>
      </c>
      <c r="D740" s="476"/>
      <c r="E740" s="295"/>
      <c r="F740" s="226">
        <v>112028.67</v>
      </c>
      <c r="G740" s="82"/>
      <c r="H740" s="224"/>
      <c r="I740" s="225"/>
      <c r="J740" s="225"/>
      <c r="K740" s="225"/>
      <c r="L740" s="225"/>
      <c r="M740" s="225"/>
      <c r="N740" s="225"/>
      <c r="O740" s="225"/>
      <c r="P740" s="225"/>
      <c r="Q740" s="225"/>
      <c r="R740" s="225"/>
      <c r="S740" s="225"/>
      <c r="T740" s="225"/>
      <c r="U740" s="225"/>
      <c r="V740" s="225"/>
      <c r="W740" s="225"/>
      <c r="X740" s="225"/>
      <c r="Y740" s="225"/>
      <c r="Z740" s="225"/>
      <c r="AA740" s="260">
        <v>2022.26</v>
      </c>
      <c r="AB740" s="260">
        <v>33434.629999999997</v>
      </c>
      <c r="AC740" s="260">
        <v>35225.43</v>
      </c>
      <c r="AD740" s="260">
        <v>40639.879999999997</v>
      </c>
      <c r="AE740" s="225">
        <v>706.46</v>
      </c>
      <c r="AF740" s="225"/>
      <c r="AG740" s="226"/>
    </row>
    <row r="741" spans="1:33" s="83" customFormat="1" ht="14.1" customHeight="1" x14ac:dyDescent="0.2">
      <c r="A741" s="81"/>
      <c r="B741" s="397" t="s">
        <v>1012</v>
      </c>
      <c r="C741" s="244" t="s">
        <v>1737</v>
      </c>
      <c r="D741" s="477"/>
      <c r="E741" s="296"/>
      <c r="F741" s="229">
        <v>97068.27</v>
      </c>
      <c r="G741" s="82"/>
      <c r="H741" s="227"/>
      <c r="I741" s="228"/>
      <c r="J741" s="228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  <c r="AA741" s="262">
        <v>2022.26</v>
      </c>
      <c r="AB741" s="262">
        <v>33434.629999999997</v>
      </c>
      <c r="AC741" s="262">
        <v>31277.55</v>
      </c>
      <c r="AD741" s="262">
        <v>30333.83</v>
      </c>
      <c r="AE741" s="228"/>
      <c r="AF741" s="228"/>
      <c r="AG741" s="229"/>
    </row>
    <row r="742" spans="1:33" s="83" customFormat="1" ht="14.1" customHeight="1" x14ac:dyDescent="0.2">
      <c r="A742" s="81"/>
      <c r="B742" s="397" t="s">
        <v>1013</v>
      </c>
      <c r="C742" s="244" t="s">
        <v>1738</v>
      </c>
      <c r="D742" s="477"/>
      <c r="E742" s="296"/>
      <c r="F742" s="229">
        <v>14960.4</v>
      </c>
      <c r="G742" s="82"/>
      <c r="H742" s="227"/>
      <c r="I742" s="228"/>
      <c r="J742" s="228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  <c r="AA742" s="228"/>
      <c r="AB742" s="228"/>
      <c r="AC742" s="262">
        <v>3947.88</v>
      </c>
      <c r="AD742" s="262">
        <v>10306.049999999999</v>
      </c>
      <c r="AE742" s="228">
        <v>706.46</v>
      </c>
      <c r="AF742" s="228"/>
      <c r="AG742" s="229"/>
    </row>
    <row r="743" spans="1:33" s="83" customFormat="1" ht="14.1" customHeight="1" x14ac:dyDescent="0.2">
      <c r="A743" s="81"/>
      <c r="B743" s="395" t="s">
        <v>389</v>
      </c>
      <c r="C743" s="242" t="s">
        <v>1739</v>
      </c>
      <c r="D743" s="475"/>
      <c r="E743" s="294"/>
      <c r="F743" s="223">
        <v>63397.85</v>
      </c>
      <c r="G743" s="82"/>
      <c r="H743" s="221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57">
        <v>1546.44</v>
      </c>
      <c r="Z743" s="257">
        <v>3118.58</v>
      </c>
      <c r="AA743" s="257">
        <v>4809.53</v>
      </c>
      <c r="AB743" s="257">
        <v>2268.9</v>
      </c>
      <c r="AC743" s="257">
        <v>2489.64</v>
      </c>
      <c r="AD743" s="257">
        <v>15306.44</v>
      </c>
      <c r="AE743" s="257">
        <v>27334.68</v>
      </c>
      <c r="AF743" s="257">
        <v>6523.65</v>
      </c>
      <c r="AG743" s="223"/>
    </row>
    <row r="744" spans="1:33" s="83" customFormat="1" ht="14.1" customHeight="1" x14ac:dyDescent="0.2">
      <c r="A744" s="81"/>
      <c r="B744" s="396" t="s">
        <v>390</v>
      </c>
      <c r="C744" s="243" t="s">
        <v>1740</v>
      </c>
      <c r="D744" s="476"/>
      <c r="E744" s="295"/>
      <c r="F744" s="226">
        <v>10030.52</v>
      </c>
      <c r="G744" s="82"/>
      <c r="H744" s="224"/>
      <c r="I744" s="225"/>
      <c r="J744" s="225"/>
      <c r="K744" s="225"/>
      <c r="L744" s="225"/>
      <c r="M744" s="225"/>
      <c r="N744" s="225"/>
      <c r="O744" s="225"/>
      <c r="P744" s="225"/>
      <c r="Q744" s="225"/>
      <c r="R744" s="225"/>
      <c r="S744" s="225"/>
      <c r="T744" s="225"/>
      <c r="U744" s="225"/>
      <c r="V744" s="225"/>
      <c r="W744" s="225"/>
      <c r="X744" s="225"/>
      <c r="Y744" s="260">
        <v>1546.44</v>
      </c>
      <c r="Z744" s="260">
        <v>3118.58</v>
      </c>
      <c r="AA744" s="260">
        <v>4809.53</v>
      </c>
      <c r="AB744" s="225">
        <v>555.97</v>
      </c>
      <c r="AC744" s="225"/>
      <c r="AD744" s="225"/>
      <c r="AE744" s="225"/>
      <c r="AF744" s="225"/>
      <c r="AG744" s="226"/>
    </row>
    <row r="745" spans="1:33" s="83" customFormat="1" ht="14.1" customHeight="1" x14ac:dyDescent="0.2">
      <c r="A745" s="81"/>
      <c r="B745" s="397" t="s">
        <v>391</v>
      </c>
      <c r="C745" s="244" t="s">
        <v>1741</v>
      </c>
      <c r="D745" s="477"/>
      <c r="E745" s="296"/>
      <c r="F745" s="229">
        <v>1801.68</v>
      </c>
      <c r="G745" s="82"/>
      <c r="H745" s="227"/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62">
        <v>1546.44</v>
      </c>
      <c r="Z745" s="228">
        <v>255.24</v>
      </c>
      <c r="AA745" s="228"/>
      <c r="AB745" s="228"/>
      <c r="AC745" s="228"/>
      <c r="AD745" s="228"/>
      <c r="AE745" s="228"/>
      <c r="AF745" s="228"/>
      <c r="AG745" s="229"/>
    </row>
    <row r="746" spans="1:33" s="83" customFormat="1" ht="14.1" customHeight="1" x14ac:dyDescent="0.2">
      <c r="A746" s="81"/>
      <c r="B746" s="397" t="s">
        <v>392</v>
      </c>
      <c r="C746" s="244" t="s">
        <v>1742</v>
      </c>
      <c r="D746" s="477"/>
      <c r="E746" s="296"/>
      <c r="F746" s="229">
        <v>1540.81</v>
      </c>
      <c r="G746" s="82"/>
      <c r="H746" s="227"/>
      <c r="I746" s="228"/>
      <c r="J746" s="228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62">
        <v>1540.81</v>
      </c>
      <c r="AA746" s="228"/>
      <c r="AB746" s="228"/>
      <c r="AC746" s="228"/>
      <c r="AD746" s="228"/>
      <c r="AE746" s="228"/>
      <c r="AF746" s="228"/>
      <c r="AG746" s="229"/>
    </row>
    <row r="747" spans="1:33" s="83" customFormat="1" ht="14.1" customHeight="1" x14ac:dyDescent="0.2">
      <c r="A747" s="81"/>
      <c r="B747" s="397" t="s">
        <v>393</v>
      </c>
      <c r="C747" s="244" t="s">
        <v>1743</v>
      </c>
      <c r="D747" s="477"/>
      <c r="E747" s="296"/>
      <c r="F747" s="229">
        <v>1540.81</v>
      </c>
      <c r="G747" s="82"/>
      <c r="H747" s="227"/>
      <c r="I747" s="228"/>
      <c r="J747" s="228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62">
        <v>1322.53</v>
      </c>
      <c r="AA747" s="228">
        <v>218.28</v>
      </c>
      <c r="AB747" s="228"/>
      <c r="AC747" s="228"/>
      <c r="AD747" s="228"/>
      <c r="AE747" s="228"/>
      <c r="AF747" s="228"/>
      <c r="AG747" s="229"/>
    </row>
    <row r="748" spans="1:33" s="83" customFormat="1" ht="14.1" customHeight="1" x14ac:dyDescent="0.2">
      <c r="A748" s="81"/>
      <c r="B748" s="397" t="s">
        <v>394</v>
      </c>
      <c r="C748" s="244" t="s">
        <v>1744</v>
      </c>
      <c r="D748" s="477"/>
      <c r="E748" s="296"/>
      <c r="F748" s="229">
        <v>3785.67</v>
      </c>
      <c r="G748" s="82"/>
      <c r="H748" s="227"/>
      <c r="I748" s="228"/>
      <c r="J748" s="228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  <c r="AA748" s="262">
        <v>3785.67</v>
      </c>
      <c r="AB748" s="228"/>
      <c r="AC748" s="228"/>
      <c r="AD748" s="228"/>
      <c r="AE748" s="228"/>
      <c r="AF748" s="228"/>
      <c r="AG748" s="229"/>
    </row>
    <row r="749" spans="1:33" s="83" customFormat="1" ht="14.1" customHeight="1" x14ac:dyDescent="0.2">
      <c r="A749" s="81"/>
      <c r="B749" s="397" t="s">
        <v>395</v>
      </c>
      <c r="C749" s="244" t="s">
        <v>1745</v>
      </c>
      <c r="D749" s="477"/>
      <c r="E749" s="296"/>
      <c r="F749" s="229">
        <v>453.85</v>
      </c>
      <c r="G749" s="82"/>
      <c r="H749" s="227"/>
      <c r="I749" s="228"/>
      <c r="J749" s="228"/>
      <c r="K749" s="228"/>
      <c r="L749" s="228"/>
      <c r="M749" s="228"/>
      <c r="N749" s="228"/>
      <c r="O749" s="228"/>
      <c r="P749" s="228"/>
      <c r="Q749" s="228"/>
      <c r="R749" s="228"/>
      <c r="S749" s="228"/>
      <c r="T749" s="228"/>
      <c r="U749" s="228"/>
      <c r="V749" s="228"/>
      <c r="W749" s="228"/>
      <c r="X749" s="228"/>
      <c r="Y749" s="228"/>
      <c r="Z749" s="228"/>
      <c r="AA749" s="228">
        <v>453.85</v>
      </c>
      <c r="AB749" s="228"/>
      <c r="AC749" s="228"/>
      <c r="AD749" s="228"/>
      <c r="AE749" s="228"/>
      <c r="AF749" s="228"/>
      <c r="AG749" s="229"/>
    </row>
    <row r="750" spans="1:33" s="83" customFormat="1" ht="14.1" customHeight="1" x14ac:dyDescent="0.2">
      <c r="A750" s="81"/>
      <c r="B750" s="397" t="s">
        <v>1014</v>
      </c>
      <c r="C750" s="244" t="s">
        <v>1746</v>
      </c>
      <c r="D750" s="477"/>
      <c r="E750" s="296"/>
      <c r="F750" s="229">
        <v>907.7</v>
      </c>
      <c r="G750" s="82"/>
      <c r="H750" s="227"/>
      <c r="I750" s="228"/>
      <c r="J750" s="228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  <c r="AA750" s="228">
        <v>351.73</v>
      </c>
      <c r="AB750" s="228">
        <v>555.97</v>
      </c>
      <c r="AC750" s="228"/>
      <c r="AD750" s="228"/>
      <c r="AE750" s="228"/>
      <c r="AF750" s="228"/>
      <c r="AG750" s="229"/>
    </row>
    <row r="751" spans="1:33" s="83" customFormat="1" ht="14.1" customHeight="1" x14ac:dyDescent="0.2">
      <c r="A751" s="81"/>
      <c r="B751" s="396" t="s">
        <v>396</v>
      </c>
      <c r="C751" s="243" t="s">
        <v>1747</v>
      </c>
      <c r="D751" s="476"/>
      <c r="E751" s="295"/>
      <c r="F751" s="226">
        <v>3889.31</v>
      </c>
      <c r="G751" s="82"/>
      <c r="H751" s="224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25"/>
      <c r="T751" s="225"/>
      <c r="U751" s="225"/>
      <c r="V751" s="225"/>
      <c r="W751" s="225"/>
      <c r="X751" s="225"/>
      <c r="Y751" s="225"/>
      <c r="Z751" s="225"/>
      <c r="AA751" s="225"/>
      <c r="AB751" s="260">
        <v>1712.93</v>
      </c>
      <c r="AC751" s="260">
        <v>2176.38</v>
      </c>
      <c r="AD751" s="225"/>
      <c r="AE751" s="225"/>
      <c r="AF751" s="225"/>
      <c r="AG751" s="226"/>
    </row>
    <row r="752" spans="1:33" s="83" customFormat="1" ht="14.1" customHeight="1" x14ac:dyDescent="0.2">
      <c r="A752" s="81"/>
      <c r="B752" s="397" t="s">
        <v>397</v>
      </c>
      <c r="C752" s="244" t="s">
        <v>1748</v>
      </c>
      <c r="D752" s="477"/>
      <c r="E752" s="296"/>
      <c r="F752" s="229">
        <v>653.84</v>
      </c>
      <c r="G752" s="82"/>
      <c r="H752" s="227"/>
      <c r="I752" s="228"/>
      <c r="J752" s="228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  <c r="AA752" s="228"/>
      <c r="AB752" s="228">
        <v>653.84</v>
      </c>
      <c r="AC752" s="228"/>
      <c r="AD752" s="228"/>
      <c r="AE752" s="228"/>
      <c r="AF752" s="228"/>
      <c r="AG752" s="229"/>
    </row>
    <row r="753" spans="1:33" s="83" customFormat="1" ht="14.1" customHeight="1" x14ac:dyDescent="0.2">
      <c r="A753" s="81"/>
      <c r="B753" s="397" t="s">
        <v>398</v>
      </c>
      <c r="C753" s="244" t="s">
        <v>1749</v>
      </c>
      <c r="D753" s="477"/>
      <c r="E753" s="296"/>
      <c r="F753" s="229">
        <v>326.92</v>
      </c>
      <c r="G753" s="82"/>
      <c r="H753" s="227"/>
      <c r="I753" s="228"/>
      <c r="J753" s="228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  <c r="AA753" s="228"/>
      <c r="AB753" s="228">
        <v>326.92</v>
      </c>
      <c r="AC753" s="228"/>
      <c r="AD753" s="228"/>
      <c r="AE753" s="228"/>
      <c r="AF753" s="228"/>
      <c r="AG753" s="229"/>
    </row>
    <row r="754" spans="1:33" s="83" customFormat="1" ht="14.1" customHeight="1" x14ac:dyDescent="0.2">
      <c r="A754" s="81"/>
      <c r="B754" s="397" t="s">
        <v>399</v>
      </c>
      <c r="C754" s="244" t="s">
        <v>1750</v>
      </c>
      <c r="D754" s="477"/>
      <c r="E754" s="296"/>
      <c r="F754" s="229">
        <v>163.46</v>
      </c>
      <c r="G754" s="82"/>
      <c r="H754" s="227"/>
      <c r="I754" s="228"/>
      <c r="J754" s="228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  <c r="AA754" s="228"/>
      <c r="AB754" s="228">
        <v>163.46</v>
      </c>
      <c r="AC754" s="228"/>
      <c r="AD754" s="228"/>
      <c r="AE754" s="228"/>
      <c r="AF754" s="228"/>
      <c r="AG754" s="229"/>
    </row>
    <row r="755" spans="1:33" s="83" customFormat="1" ht="14.1" customHeight="1" x14ac:dyDescent="0.2">
      <c r="A755" s="81"/>
      <c r="B755" s="397" t="s">
        <v>1015</v>
      </c>
      <c r="C755" s="244" t="s">
        <v>1751</v>
      </c>
      <c r="D755" s="477"/>
      <c r="E755" s="296"/>
      <c r="F755" s="229">
        <v>326.92</v>
      </c>
      <c r="G755" s="82"/>
      <c r="H755" s="227"/>
      <c r="I755" s="228"/>
      <c r="J755" s="228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  <c r="AA755" s="228"/>
      <c r="AB755" s="228">
        <v>326.92</v>
      </c>
      <c r="AC755" s="228"/>
      <c r="AD755" s="228"/>
      <c r="AE755" s="228"/>
      <c r="AF755" s="228"/>
      <c r="AG755" s="229"/>
    </row>
    <row r="756" spans="1:33" s="83" customFormat="1" ht="14.1" customHeight="1" x14ac:dyDescent="0.2">
      <c r="A756" s="81"/>
      <c r="B756" s="397" t="s">
        <v>1016</v>
      </c>
      <c r="C756" s="244" t="s">
        <v>1752</v>
      </c>
      <c r="D756" s="477"/>
      <c r="E756" s="296"/>
      <c r="F756" s="229">
        <v>247.99</v>
      </c>
      <c r="G756" s="82"/>
      <c r="H756" s="227"/>
      <c r="I756" s="228"/>
      <c r="J756" s="228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  <c r="AA756" s="228"/>
      <c r="AB756" s="228">
        <v>241.79</v>
      </c>
      <c r="AC756" s="228">
        <v>6.2</v>
      </c>
      <c r="AD756" s="228"/>
      <c r="AE756" s="228"/>
      <c r="AF756" s="228"/>
      <c r="AG756" s="229"/>
    </row>
    <row r="757" spans="1:33" s="83" customFormat="1" ht="14.1" customHeight="1" x14ac:dyDescent="0.2">
      <c r="A757" s="81"/>
      <c r="B757" s="397" t="s">
        <v>1017</v>
      </c>
      <c r="C757" s="244" t="s">
        <v>1753</v>
      </c>
      <c r="D757" s="477"/>
      <c r="E757" s="296"/>
      <c r="F757" s="229">
        <v>2170.1799999999998</v>
      </c>
      <c r="G757" s="82"/>
      <c r="H757" s="227"/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S757" s="228"/>
      <c r="T757" s="228"/>
      <c r="U757" s="228"/>
      <c r="V757" s="228"/>
      <c r="W757" s="228"/>
      <c r="X757" s="228"/>
      <c r="Y757" s="228"/>
      <c r="Z757" s="228"/>
      <c r="AA757" s="228"/>
      <c r="AB757" s="228"/>
      <c r="AC757" s="262">
        <v>2170.1799999999998</v>
      </c>
      <c r="AD757" s="228"/>
      <c r="AE757" s="228"/>
      <c r="AF757" s="228"/>
      <c r="AG757" s="229"/>
    </row>
    <row r="758" spans="1:33" s="83" customFormat="1" ht="14.1" customHeight="1" x14ac:dyDescent="0.2">
      <c r="A758" s="81"/>
      <c r="B758" s="396" t="s">
        <v>400</v>
      </c>
      <c r="C758" s="243" t="s">
        <v>1754</v>
      </c>
      <c r="D758" s="476"/>
      <c r="E758" s="295"/>
      <c r="F758" s="226">
        <v>49478.02</v>
      </c>
      <c r="G758" s="82"/>
      <c r="H758" s="224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5"/>
      <c r="V758" s="225"/>
      <c r="W758" s="225"/>
      <c r="X758" s="225"/>
      <c r="Y758" s="225"/>
      <c r="Z758" s="225"/>
      <c r="AA758" s="225"/>
      <c r="AB758" s="225"/>
      <c r="AC758" s="225">
        <v>313.26</v>
      </c>
      <c r="AD758" s="260">
        <v>15306.44</v>
      </c>
      <c r="AE758" s="260">
        <v>27334.68</v>
      </c>
      <c r="AF758" s="260">
        <v>6523.65</v>
      </c>
      <c r="AG758" s="226"/>
    </row>
    <row r="759" spans="1:33" s="83" customFormat="1" ht="14.1" customHeight="1" x14ac:dyDescent="0.2">
      <c r="A759" s="81"/>
      <c r="B759" s="397" t="s">
        <v>401</v>
      </c>
      <c r="C759" s="244" t="s">
        <v>1755</v>
      </c>
      <c r="D759" s="477"/>
      <c r="E759" s="296"/>
      <c r="F759" s="229">
        <v>108.96</v>
      </c>
      <c r="G759" s="82"/>
      <c r="H759" s="227"/>
      <c r="I759" s="228"/>
      <c r="J759" s="228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  <c r="AA759" s="228"/>
      <c r="AB759" s="228"/>
      <c r="AC759" s="228">
        <v>108.96</v>
      </c>
      <c r="AD759" s="228"/>
      <c r="AE759" s="228"/>
      <c r="AF759" s="228"/>
      <c r="AG759" s="229"/>
    </row>
    <row r="760" spans="1:33" s="83" customFormat="1" ht="14.1" customHeight="1" x14ac:dyDescent="0.2">
      <c r="A760" s="81"/>
      <c r="B760" s="397" t="s">
        <v>402</v>
      </c>
      <c r="C760" s="244" t="s">
        <v>1756</v>
      </c>
      <c r="D760" s="477"/>
      <c r="E760" s="296"/>
      <c r="F760" s="229">
        <v>217.92</v>
      </c>
      <c r="G760" s="82"/>
      <c r="H760" s="227"/>
      <c r="I760" s="228"/>
      <c r="J760" s="228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  <c r="AA760" s="228"/>
      <c r="AB760" s="228"/>
      <c r="AC760" s="228">
        <v>204.3</v>
      </c>
      <c r="AD760" s="228">
        <v>13.62</v>
      </c>
      <c r="AE760" s="228"/>
      <c r="AF760" s="228"/>
      <c r="AG760" s="229"/>
    </row>
    <row r="761" spans="1:33" s="83" customFormat="1" ht="14.1" customHeight="1" x14ac:dyDescent="0.2">
      <c r="A761" s="81"/>
      <c r="B761" s="397" t="s">
        <v>403</v>
      </c>
      <c r="C761" s="244" t="s">
        <v>1757</v>
      </c>
      <c r="D761" s="477"/>
      <c r="E761" s="296"/>
      <c r="F761" s="229">
        <v>217.92</v>
      </c>
      <c r="G761" s="82"/>
      <c r="H761" s="227"/>
      <c r="I761" s="228"/>
      <c r="J761" s="228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  <c r="AA761" s="228"/>
      <c r="AB761" s="228"/>
      <c r="AC761" s="228"/>
      <c r="AD761" s="228">
        <v>217.92</v>
      </c>
      <c r="AE761" s="228"/>
      <c r="AF761" s="228"/>
      <c r="AG761" s="229"/>
    </row>
    <row r="762" spans="1:33" s="83" customFormat="1" ht="14.1" customHeight="1" x14ac:dyDescent="0.2">
      <c r="A762" s="81"/>
      <c r="B762" s="397" t="s">
        <v>404</v>
      </c>
      <c r="C762" s="244" t="s">
        <v>1758</v>
      </c>
      <c r="D762" s="477"/>
      <c r="E762" s="296"/>
      <c r="F762" s="229">
        <v>89.4</v>
      </c>
      <c r="G762" s="82"/>
      <c r="H762" s="227"/>
      <c r="I762" s="228"/>
      <c r="J762" s="228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  <c r="AA762" s="228"/>
      <c r="AB762" s="228"/>
      <c r="AC762" s="228"/>
      <c r="AD762" s="228">
        <v>89.4</v>
      </c>
      <c r="AE762" s="228"/>
      <c r="AF762" s="228"/>
      <c r="AG762" s="229"/>
    </row>
    <row r="763" spans="1:33" s="83" customFormat="1" ht="14.1" customHeight="1" x14ac:dyDescent="0.2">
      <c r="A763" s="81"/>
      <c r="B763" s="397" t="s">
        <v>405</v>
      </c>
      <c r="C763" s="244" t="s">
        <v>1759</v>
      </c>
      <c r="D763" s="477"/>
      <c r="E763" s="296"/>
      <c r="F763" s="229">
        <v>473.94</v>
      </c>
      <c r="G763" s="82"/>
      <c r="H763" s="227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  <c r="S763" s="228"/>
      <c r="T763" s="228"/>
      <c r="U763" s="228"/>
      <c r="V763" s="228"/>
      <c r="W763" s="228"/>
      <c r="X763" s="228"/>
      <c r="Y763" s="228"/>
      <c r="Z763" s="228"/>
      <c r="AA763" s="228"/>
      <c r="AB763" s="228"/>
      <c r="AC763" s="228"/>
      <c r="AD763" s="228">
        <v>473.94</v>
      </c>
      <c r="AE763" s="228"/>
      <c r="AF763" s="228"/>
      <c r="AG763" s="229"/>
    </row>
    <row r="764" spans="1:33" s="83" customFormat="1" ht="14.1" customHeight="1" x14ac:dyDescent="0.2">
      <c r="A764" s="81"/>
      <c r="B764" s="397" t="s">
        <v>406</v>
      </c>
      <c r="C764" s="244" t="s">
        <v>1760</v>
      </c>
      <c r="D764" s="477"/>
      <c r="E764" s="296"/>
      <c r="F764" s="229">
        <v>3646.28</v>
      </c>
      <c r="G764" s="82"/>
      <c r="H764" s="227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  <c r="AA764" s="228"/>
      <c r="AB764" s="228"/>
      <c r="AC764" s="228"/>
      <c r="AD764" s="262">
        <v>3646.28</v>
      </c>
      <c r="AE764" s="228"/>
      <c r="AF764" s="228"/>
      <c r="AG764" s="229"/>
    </row>
    <row r="765" spans="1:33" s="83" customFormat="1" ht="14.1" customHeight="1" x14ac:dyDescent="0.2">
      <c r="A765" s="81"/>
      <c r="B765" s="397" t="s">
        <v>407</v>
      </c>
      <c r="C765" s="244" t="s">
        <v>1761</v>
      </c>
      <c r="D765" s="477"/>
      <c r="E765" s="296"/>
      <c r="F765" s="229">
        <v>2900.45</v>
      </c>
      <c r="G765" s="82"/>
      <c r="H765" s="227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  <c r="AA765" s="228"/>
      <c r="AB765" s="228"/>
      <c r="AC765" s="228"/>
      <c r="AD765" s="262">
        <v>2900.45</v>
      </c>
      <c r="AE765" s="228"/>
      <c r="AF765" s="228"/>
      <c r="AG765" s="229"/>
    </row>
    <row r="766" spans="1:33" s="83" customFormat="1" ht="14.1" customHeight="1" x14ac:dyDescent="0.2">
      <c r="A766" s="81"/>
      <c r="B766" s="397" t="s">
        <v>408</v>
      </c>
      <c r="C766" s="244" t="s">
        <v>1762</v>
      </c>
      <c r="D766" s="477"/>
      <c r="E766" s="296"/>
      <c r="F766" s="229">
        <v>13902.24</v>
      </c>
      <c r="G766" s="82"/>
      <c r="H766" s="227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  <c r="AA766" s="228"/>
      <c r="AB766" s="228"/>
      <c r="AC766" s="228"/>
      <c r="AD766" s="262">
        <v>7964.83</v>
      </c>
      <c r="AE766" s="262">
        <v>5937.42</v>
      </c>
      <c r="AF766" s="228"/>
      <c r="AG766" s="229"/>
    </row>
    <row r="767" spans="1:33" s="83" customFormat="1" ht="14.1" customHeight="1" x14ac:dyDescent="0.2">
      <c r="A767" s="81"/>
      <c r="B767" s="397" t="s">
        <v>409</v>
      </c>
      <c r="C767" s="244" t="s">
        <v>1763</v>
      </c>
      <c r="D767" s="477"/>
      <c r="E767" s="296"/>
      <c r="F767" s="229">
        <v>5787.3</v>
      </c>
      <c r="G767" s="82"/>
      <c r="H767" s="227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  <c r="AA767" s="228"/>
      <c r="AB767" s="228"/>
      <c r="AC767" s="228"/>
      <c r="AD767" s="228"/>
      <c r="AE767" s="262">
        <v>5787.3</v>
      </c>
      <c r="AF767" s="228"/>
      <c r="AG767" s="229"/>
    </row>
    <row r="768" spans="1:33" s="83" customFormat="1" ht="14.1" customHeight="1" x14ac:dyDescent="0.2">
      <c r="A768" s="81"/>
      <c r="B768" s="397" t="s">
        <v>410</v>
      </c>
      <c r="C768" s="244" t="s">
        <v>1764</v>
      </c>
      <c r="D768" s="477"/>
      <c r="E768" s="296"/>
      <c r="F768" s="229">
        <v>52.66</v>
      </c>
      <c r="G768" s="82"/>
      <c r="H768" s="227"/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  <c r="AA768" s="228"/>
      <c r="AB768" s="228"/>
      <c r="AC768" s="228"/>
      <c r="AD768" s="228"/>
      <c r="AE768" s="228">
        <v>52.66</v>
      </c>
      <c r="AF768" s="228"/>
      <c r="AG768" s="229"/>
    </row>
    <row r="769" spans="1:33" s="83" customFormat="1" ht="14.1" customHeight="1" x14ac:dyDescent="0.2">
      <c r="A769" s="81"/>
      <c r="B769" s="397" t="s">
        <v>411</v>
      </c>
      <c r="C769" s="244" t="s">
        <v>1765</v>
      </c>
      <c r="D769" s="477"/>
      <c r="E769" s="296"/>
      <c r="F769" s="229">
        <v>5581.96</v>
      </c>
      <c r="G769" s="82"/>
      <c r="H769" s="227"/>
      <c r="I769" s="228"/>
      <c r="J769" s="228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  <c r="AA769" s="228"/>
      <c r="AB769" s="228"/>
      <c r="AC769" s="228"/>
      <c r="AD769" s="228"/>
      <c r="AE769" s="262">
        <v>5581.96</v>
      </c>
      <c r="AF769" s="228"/>
      <c r="AG769" s="229"/>
    </row>
    <row r="770" spans="1:33" s="83" customFormat="1" ht="14.1" customHeight="1" x14ac:dyDescent="0.2">
      <c r="A770" s="81"/>
      <c r="B770" s="397" t="s">
        <v>412</v>
      </c>
      <c r="C770" s="244" t="s">
        <v>1766</v>
      </c>
      <c r="D770" s="477"/>
      <c r="E770" s="296"/>
      <c r="F770" s="229">
        <v>5239.5</v>
      </c>
      <c r="G770" s="82"/>
      <c r="H770" s="227"/>
      <c r="I770" s="228"/>
      <c r="J770" s="228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  <c r="AA770" s="228"/>
      <c r="AB770" s="228"/>
      <c r="AC770" s="228"/>
      <c r="AD770" s="228"/>
      <c r="AE770" s="262">
        <v>5239.5</v>
      </c>
      <c r="AF770" s="228"/>
      <c r="AG770" s="229"/>
    </row>
    <row r="771" spans="1:33" s="83" customFormat="1" ht="14.1" customHeight="1" x14ac:dyDescent="0.2">
      <c r="A771" s="81"/>
      <c r="B771" s="397" t="s">
        <v>413</v>
      </c>
      <c r="C771" s="244" t="s">
        <v>1767</v>
      </c>
      <c r="D771" s="477"/>
      <c r="E771" s="296"/>
      <c r="F771" s="229">
        <v>1360.1</v>
      </c>
      <c r="G771" s="82"/>
      <c r="H771" s="227"/>
      <c r="I771" s="228"/>
      <c r="J771" s="228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  <c r="AA771" s="228"/>
      <c r="AB771" s="228"/>
      <c r="AC771" s="228"/>
      <c r="AD771" s="228"/>
      <c r="AE771" s="262">
        <v>1360.1</v>
      </c>
      <c r="AF771" s="228"/>
      <c r="AG771" s="229"/>
    </row>
    <row r="772" spans="1:33" s="83" customFormat="1" ht="14.1" customHeight="1" x14ac:dyDescent="0.2">
      <c r="A772" s="81"/>
      <c r="B772" s="397" t="s">
        <v>414</v>
      </c>
      <c r="C772" s="244" t="s">
        <v>1768</v>
      </c>
      <c r="D772" s="477"/>
      <c r="E772" s="296"/>
      <c r="F772" s="229">
        <v>1320.95</v>
      </c>
      <c r="G772" s="82"/>
      <c r="H772" s="227"/>
      <c r="I772" s="228"/>
      <c r="J772" s="228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  <c r="AA772" s="228"/>
      <c r="AB772" s="228"/>
      <c r="AC772" s="228"/>
      <c r="AD772" s="228"/>
      <c r="AE772" s="262">
        <v>1320.95</v>
      </c>
      <c r="AF772" s="228"/>
      <c r="AG772" s="229"/>
    </row>
    <row r="773" spans="1:33" s="83" customFormat="1" ht="14.1" customHeight="1" x14ac:dyDescent="0.2">
      <c r="A773" s="81"/>
      <c r="B773" s="397" t="s">
        <v>415</v>
      </c>
      <c r="C773" s="244" t="s">
        <v>1769</v>
      </c>
      <c r="D773" s="477"/>
      <c r="E773" s="296"/>
      <c r="F773" s="229">
        <v>1998</v>
      </c>
      <c r="G773" s="82"/>
      <c r="H773" s="227"/>
      <c r="I773" s="228"/>
      <c r="J773" s="228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  <c r="AA773" s="228"/>
      <c r="AB773" s="228"/>
      <c r="AC773" s="228"/>
      <c r="AD773" s="228"/>
      <c r="AE773" s="262">
        <v>1998</v>
      </c>
      <c r="AF773" s="228"/>
      <c r="AG773" s="229"/>
    </row>
    <row r="774" spans="1:33" s="83" customFormat="1" ht="14.1" customHeight="1" x14ac:dyDescent="0.2">
      <c r="A774" s="81"/>
      <c r="B774" s="397" t="s">
        <v>416</v>
      </c>
      <c r="C774" s="244" t="s">
        <v>1770</v>
      </c>
      <c r="D774" s="477"/>
      <c r="E774" s="296"/>
      <c r="F774" s="229">
        <v>129.80000000000001</v>
      </c>
      <c r="G774" s="82"/>
      <c r="H774" s="227"/>
      <c r="I774" s="228"/>
      <c r="J774" s="228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  <c r="AA774" s="228"/>
      <c r="AB774" s="228"/>
      <c r="AC774" s="228"/>
      <c r="AD774" s="228"/>
      <c r="AE774" s="228">
        <v>56.79</v>
      </c>
      <c r="AF774" s="228">
        <v>73.010000000000005</v>
      </c>
      <c r="AG774" s="229"/>
    </row>
    <row r="775" spans="1:33" s="83" customFormat="1" ht="14.1" customHeight="1" x14ac:dyDescent="0.2">
      <c r="A775" s="81"/>
      <c r="B775" s="397" t="s">
        <v>417</v>
      </c>
      <c r="C775" s="244" t="s">
        <v>1771</v>
      </c>
      <c r="D775" s="477"/>
      <c r="E775" s="296"/>
      <c r="F775" s="229">
        <v>1414.5</v>
      </c>
      <c r="G775" s="82"/>
      <c r="H775" s="227"/>
      <c r="I775" s="228"/>
      <c r="J775" s="228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  <c r="AA775" s="228"/>
      <c r="AB775" s="228"/>
      <c r="AC775" s="228"/>
      <c r="AD775" s="228"/>
      <c r="AE775" s="228"/>
      <c r="AF775" s="262">
        <v>1414.5</v>
      </c>
      <c r="AG775" s="229"/>
    </row>
    <row r="776" spans="1:33" s="83" customFormat="1" ht="14.1" customHeight="1" x14ac:dyDescent="0.2">
      <c r="A776" s="81"/>
      <c r="B776" s="397" t="s">
        <v>418</v>
      </c>
      <c r="C776" s="244" t="s">
        <v>1772</v>
      </c>
      <c r="D776" s="477"/>
      <c r="E776" s="296"/>
      <c r="F776" s="229">
        <v>1474.48</v>
      </c>
      <c r="G776" s="82"/>
      <c r="H776" s="227"/>
      <c r="I776" s="228"/>
      <c r="J776" s="228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  <c r="AA776" s="228"/>
      <c r="AB776" s="228"/>
      <c r="AC776" s="228"/>
      <c r="AD776" s="228"/>
      <c r="AE776" s="228"/>
      <c r="AF776" s="262">
        <v>1474.48</v>
      </c>
      <c r="AG776" s="229"/>
    </row>
    <row r="777" spans="1:33" s="83" customFormat="1" ht="14.1" customHeight="1" x14ac:dyDescent="0.2">
      <c r="A777" s="81"/>
      <c r="B777" s="397" t="s">
        <v>1018</v>
      </c>
      <c r="C777" s="244" t="s">
        <v>1773</v>
      </c>
      <c r="D777" s="477"/>
      <c r="E777" s="296"/>
      <c r="F777" s="229">
        <v>1407</v>
      </c>
      <c r="G777" s="82"/>
      <c r="H777" s="227"/>
      <c r="I777" s="228"/>
      <c r="J777" s="228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  <c r="AA777" s="228"/>
      <c r="AB777" s="228"/>
      <c r="AC777" s="228"/>
      <c r="AD777" s="228"/>
      <c r="AE777" s="228"/>
      <c r="AF777" s="262">
        <v>1407</v>
      </c>
      <c r="AG777" s="229"/>
    </row>
    <row r="778" spans="1:33" s="83" customFormat="1" ht="14.1" customHeight="1" x14ac:dyDescent="0.2">
      <c r="A778" s="81"/>
      <c r="B778" s="397" t="s">
        <v>1019</v>
      </c>
      <c r="C778" s="244" t="s">
        <v>1774</v>
      </c>
      <c r="D778" s="477"/>
      <c r="E778" s="296"/>
      <c r="F778" s="229">
        <v>1340</v>
      </c>
      <c r="G778" s="82"/>
      <c r="H778" s="227"/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  <c r="AA778" s="228"/>
      <c r="AB778" s="228"/>
      <c r="AC778" s="228"/>
      <c r="AD778" s="228"/>
      <c r="AE778" s="228"/>
      <c r="AF778" s="262">
        <v>1340</v>
      </c>
      <c r="AG778" s="229"/>
    </row>
    <row r="779" spans="1:33" s="83" customFormat="1" ht="14.1" customHeight="1" x14ac:dyDescent="0.2">
      <c r="A779" s="81"/>
      <c r="B779" s="397" t="s">
        <v>1020</v>
      </c>
      <c r="C779" s="244" t="s">
        <v>1775</v>
      </c>
      <c r="D779" s="477"/>
      <c r="E779" s="296"/>
      <c r="F779" s="229">
        <v>685.8</v>
      </c>
      <c r="G779" s="82"/>
      <c r="H779" s="227"/>
      <c r="I779" s="228"/>
      <c r="J779" s="228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  <c r="AA779" s="228"/>
      <c r="AB779" s="228"/>
      <c r="AC779" s="228"/>
      <c r="AD779" s="228"/>
      <c r="AE779" s="228"/>
      <c r="AF779" s="228">
        <v>685.8</v>
      </c>
      <c r="AG779" s="229"/>
    </row>
    <row r="780" spans="1:33" s="83" customFormat="1" ht="14.1" customHeight="1" x14ac:dyDescent="0.2">
      <c r="A780" s="81"/>
      <c r="B780" s="397" t="s">
        <v>1021</v>
      </c>
      <c r="C780" s="244" t="s">
        <v>1776</v>
      </c>
      <c r="D780" s="477"/>
      <c r="E780" s="296"/>
      <c r="F780" s="229">
        <v>76.2</v>
      </c>
      <c r="G780" s="82"/>
      <c r="H780" s="227"/>
      <c r="I780" s="228"/>
      <c r="J780" s="228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  <c r="AA780" s="228"/>
      <c r="AB780" s="228"/>
      <c r="AC780" s="228"/>
      <c r="AD780" s="228"/>
      <c r="AE780" s="228"/>
      <c r="AF780" s="228">
        <v>76.2</v>
      </c>
      <c r="AG780" s="229"/>
    </row>
    <row r="781" spans="1:33" s="83" customFormat="1" ht="14.1" customHeight="1" x14ac:dyDescent="0.2">
      <c r="A781" s="81"/>
      <c r="B781" s="397" t="s">
        <v>1022</v>
      </c>
      <c r="C781" s="244" t="s">
        <v>1777</v>
      </c>
      <c r="D781" s="477"/>
      <c r="E781" s="296"/>
      <c r="F781" s="229">
        <v>52.66</v>
      </c>
      <c r="G781" s="82"/>
      <c r="H781" s="227"/>
      <c r="I781" s="228"/>
      <c r="J781" s="228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  <c r="AA781" s="228"/>
      <c r="AB781" s="228"/>
      <c r="AC781" s="228"/>
      <c r="AD781" s="228"/>
      <c r="AE781" s="228"/>
      <c r="AF781" s="228">
        <v>52.66</v>
      </c>
      <c r="AG781" s="229"/>
    </row>
    <row r="782" spans="1:33" s="83" customFormat="1" ht="14.1" customHeight="1" x14ac:dyDescent="0.2">
      <c r="A782" s="81"/>
      <c r="B782" s="395" t="s">
        <v>419</v>
      </c>
      <c r="C782" s="242" t="s">
        <v>1778</v>
      </c>
      <c r="D782" s="475"/>
      <c r="E782" s="294"/>
      <c r="F782" s="223">
        <v>163559.60999999999</v>
      </c>
      <c r="G782" s="82"/>
      <c r="H782" s="221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  <c r="AA782" s="222"/>
      <c r="AB782" s="222"/>
      <c r="AC782" s="257">
        <v>1204.6300000000001</v>
      </c>
      <c r="AD782" s="257">
        <v>44571.67</v>
      </c>
      <c r="AE782" s="257">
        <v>12884.68</v>
      </c>
      <c r="AF782" s="257">
        <v>74589.600000000006</v>
      </c>
      <c r="AG782" s="258">
        <v>30309.040000000001</v>
      </c>
    </row>
    <row r="783" spans="1:33" s="83" customFormat="1" ht="14.1" customHeight="1" x14ac:dyDescent="0.2">
      <c r="A783" s="81"/>
      <c r="B783" s="396" t="s">
        <v>420</v>
      </c>
      <c r="C783" s="243" t="s">
        <v>1779</v>
      </c>
      <c r="D783" s="476"/>
      <c r="E783" s="295"/>
      <c r="F783" s="226">
        <v>11446.5</v>
      </c>
      <c r="G783" s="82"/>
      <c r="H783" s="224"/>
      <c r="I783" s="225"/>
      <c r="J783" s="225"/>
      <c r="K783" s="225"/>
      <c r="L783" s="225"/>
      <c r="M783" s="225"/>
      <c r="N783" s="225"/>
      <c r="O783" s="225"/>
      <c r="P783" s="225"/>
      <c r="Q783" s="225"/>
      <c r="R783" s="225"/>
      <c r="S783" s="225"/>
      <c r="T783" s="225"/>
      <c r="U783" s="225"/>
      <c r="V783" s="225"/>
      <c r="W783" s="225"/>
      <c r="X783" s="225"/>
      <c r="Y783" s="225"/>
      <c r="Z783" s="225"/>
      <c r="AA783" s="225"/>
      <c r="AB783" s="225"/>
      <c r="AC783" s="225"/>
      <c r="AD783" s="225"/>
      <c r="AE783" s="225"/>
      <c r="AF783" s="260">
        <v>10061.469999999999</v>
      </c>
      <c r="AG783" s="263">
        <v>1385.03</v>
      </c>
    </row>
    <row r="784" spans="1:33" s="83" customFormat="1" ht="14.1" customHeight="1" x14ac:dyDescent="0.2">
      <c r="A784" s="81"/>
      <c r="B784" s="397" t="s">
        <v>421</v>
      </c>
      <c r="C784" s="244" t="s">
        <v>1780</v>
      </c>
      <c r="D784" s="477"/>
      <c r="E784" s="296"/>
      <c r="F784" s="229">
        <v>6410.04</v>
      </c>
      <c r="G784" s="82"/>
      <c r="H784" s="227"/>
      <c r="I784" s="228"/>
      <c r="J784" s="228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  <c r="AA784" s="228"/>
      <c r="AB784" s="228"/>
      <c r="AC784" s="228"/>
      <c r="AD784" s="228"/>
      <c r="AE784" s="228"/>
      <c r="AF784" s="262">
        <v>6410.04</v>
      </c>
      <c r="AG784" s="229"/>
    </row>
    <row r="785" spans="1:33" s="83" customFormat="1" ht="14.1" customHeight="1" x14ac:dyDescent="0.2">
      <c r="A785" s="81"/>
      <c r="B785" s="397" t="s">
        <v>422</v>
      </c>
      <c r="C785" s="244" t="s">
        <v>1781</v>
      </c>
      <c r="D785" s="477"/>
      <c r="E785" s="296"/>
      <c r="F785" s="229">
        <v>5036.46</v>
      </c>
      <c r="G785" s="82"/>
      <c r="H785" s="227"/>
      <c r="I785" s="228"/>
      <c r="J785" s="228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  <c r="AA785" s="228"/>
      <c r="AB785" s="228"/>
      <c r="AC785" s="228"/>
      <c r="AD785" s="228"/>
      <c r="AE785" s="228"/>
      <c r="AF785" s="262">
        <v>3651.43</v>
      </c>
      <c r="AG785" s="266">
        <v>1385.03</v>
      </c>
    </row>
    <row r="786" spans="1:33" s="83" customFormat="1" ht="14.1" customHeight="1" x14ac:dyDescent="0.2">
      <c r="A786" s="81"/>
      <c r="B786" s="396" t="s">
        <v>423</v>
      </c>
      <c r="C786" s="243" t="s">
        <v>1782</v>
      </c>
      <c r="D786" s="476"/>
      <c r="E786" s="295"/>
      <c r="F786" s="226">
        <v>6274.98</v>
      </c>
      <c r="G786" s="82"/>
      <c r="H786" s="224"/>
      <c r="I786" s="225"/>
      <c r="J786" s="225"/>
      <c r="K786" s="225"/>
      <c r="L786" s="225"/>
      <c r="M786" s="225"/>
      <c r="N786" s="225"/>
      <c r="O786" s="225"/>
      <c r="P786" s="225"/>
      <c r="Q786" s="225"/>
      <c r="R786" s="225"/>
      <c r="S786" s="225"/>
      <c r="T786" s="225"/>
      <c r="U786" s="225"/>
      <c r="V786" s="225"/>
      <c r="W786" s="225"/>
      <c r="X786" s="225"/>
      <c r="Y786" s="225"/>
      <c r="Z786" s="225"/>
      <c r="AA786" s="225"/>
      <c r="AB786" s="225"/>
      <c r="AC786" s="225"/>
      <c r="AD786" s="225"/>
      <c r="AE786" s="225"/>
      <c r="AF786" s="260">
        <v>1551.35</v>
      </c>
      <c r="AG786" s="263">
        <v>4723.63</v>
      </c>
    </row>
    <row r="787" spans="1:33" s="83" customFormat="1" ht="14.1" customHeight="1" x14ac:dyDescent="0.2">
      <c r="A787" s="81"/>
      <c r="B787" s="397" t="s">
        <v>424</v>
      </c>
      <c r="C787" s="244" t="s">
        <v>1783</v>
      </c>
      <c r="D787" s="477"/>
      <c r="E787" s="296"/>
      <c r="F787" s="229">
        <v>305.89999999999998</v>
      </c>
      <c r="G787" s="82"/>
      <c r="H787" s="227"/>
      <c r="I787" s="228"/>
      <c r="J787" s="228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  <c r="AA787" s="228"/>
      <c r="AB787" s="228"/>
      <c r="AC787" s="228"/>
      <c r="AD787" s="228"/>
      <c r="AE787" s="228"/>
      <c r="AF787" s="228">
        <v>305.89999999999998</v>
      </c>
      <c r="AG787" s="229"/>
    </row>
    <row r="788" spans="1:33" s="83" customFormat="1" ht="14.1" customHeight="1" x14ac:dyDescent="0.2">
      <c r="A788" s="81"/>
      <c r="B788" s="397" t="s">
        <v>425</v>
      </c>
      <c r="C788" s="244" t="s">
        <v>1784</v>
      </c>
      <c r="D788" s="477"/>
      <c r="E788" s="296"/>
      <c r="F788" s="229">
        <v>655.5</v>
      </c>
      <c r="G788" s="82"/>
      <c r="H788" s="227"/>
      <c r="I788" s="228"/>
      <c r="J788" s="228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  <c r="AA788" s="228"/>
      <c r="AB788" s="228"/>
      <c r="AC788" s="228"/>
      <c r="AD788" s="228"/>
      <c r="AE788" s="228"/>
      <c r="AF788" s="228">
        <v>655.5</v>
      </c>
      <c r="AG788" s="229"/>
    </row>
    <row r="789" spans="1:33" s="83" customFormat="1" ht="14.1" customHeight="1" x14ac:dyDescent="0.2">
      <c r="A789" s="81"/>
      <c r="B789" s="397" t="s">
        <v>426</v>
      </c>
      <c r="C789" s="244" t="s">
        <v>1785</v>
      </c>
      <c r="D789" s="477"/>
      <c r="E789" s="296"/>
      <c r="F789" s="229">
        <v>240.35</v>
      </c>
      <c r="G789" s="82"/>
      <c r="H789" s="227"/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  <c r="AA789" s="228"/>
      <c r="AB789" s="228"/>
      <c r="AC789" s="228"/>
      <c r="AD789" s="228"/>
      <c r="AE789" s="228"/>
      <c r="AF789" s="228">
        <v>240.35</v>
      </c>
      <c r="AG789" s="229"/>
    </row>
    <row r="790" spans="1:33" s="83" customFormat="1" ht="14.1" customHeight="1" x14ac:dyDescent="0.2">
      <c r="A790" s="81"/>
      <c r="B790" s="397" t="s">
        <v>427</v>
      </c>
      <c r="C790" s="244" t="s">
        <v>1786</v>
      </c>
      <c r="D790" s="477"/>
      <c r="E790" s="296"/>
      <c r="F790" s="229">
        <v>87.4</v>
      </c>
      <c r="G790" s="82"/>
      <c r="H790" s="227"/>
      <c r="I790" s="228"/>
      <c r="J790" s="228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  <c r="AA790" s="228"/>
      <c r="AB790" s="228"/>
      <c r="AC790" s="228"/>
      <c r="AD790" s="228"/>
      <c r="AE790" s="228"/>
      <c r="AF790" s="228">
        <v>87.4</v>
      </c>
      <c r="AG790" s="229"/>
    </row>
    <row r="791" spans="1:33" s="83" customFormat="1" ht="14.1" customHeight="1" x14ac:dyDescent="0.2">
      <c r="A791" s="81"/>
      <c r="B791" s="397" t="s">
        <v>428</v>
      </c>
      <c r="C791" s="244" t="s">
        <v>1787</v>
      </c>
      <c r="D791" s="477"/>
      <c r="E791" s="296"/>
      <c r="F791" s="229">
        <v>109.25</v>
      </c>
      <c r="G791" s="82"/>
      <c r="H791" s="227"/>
      <c r="I791" s="228"/>
      <c r="J791" s="228"/>
      <c r="K791" s="228"/>
      <c r="L791" s="228"/>
      <c r="M791" s="228"/>
      <c r="N791" s="228"/>
      <c r="O791" s="228"/>
      <c r="P791" s="228"/>
      <c r="Q791" s="228"/>
      <c r="R791" s="228"/>
      <c r="S791" s="228"/>
      <c r="T791" s="228"/>
      <c r="U791" s="228"/>
      <c r="V791" s="228"/>
      <c r="W791" s="228"/>
      <c r="X791" s="228"/>
      <c r="Y791" s="228"/>
      <c r="Z791" s="228"/>
      <c r="AA791" s="228"/>
      <c r="AB791" s="228"/>
      <c r="AC791" s="228"/>
      <c r="AD791" s="228"/>
      <c r="AE791" s="228"/>
      <c r="AF791" s="228">
        <v>109.25</v>
      </c>
      <c r="AG791" s="229"/>
    </row>
    <row r="792" spans="1:33" s="83" customFormat="1" ht="14.1" customHeight="1" x14ac:dyDescent="0.2">
      <c r="A792" s="81"/>
      <c r="B792" s="397" t="s">
        <v>429</v>
      </c>
      <c r="C792" s="244" t="s">
        <v>1788</v>
      </c>
      <c r="D792" s="477"/>
      <c r="E792" s="296"/>
      <c r="F792" s="229">
        <v>349.6</v>
      </c>
      <c r="G792" s="82"/>
      <c r="H792" s="227"/>
      <c r="I792" s="228"/>
      <c r="J792" s="228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  <c r="AA792" s="228"/>
      <c r="AB792" s="228"/>
      <c r="AC792" s="228"/>
      <c r="AD792" s="228"/>
      <c r="AE792" s="228"/>
      <c r="AF792" s="228">
        <v>152.94999999999999</v>
      </c>
      <c r="AG792" s="229">
        <v>196.65</v>
      </c>
    </row>
    <row r="793" spans="1:33" s="83" customFormat="1" ht="14.1" customHeight="1" x14ac:dyDescent="0.2">
      <c r="A793" s="81"/>
      <c r="B793" s="397" t="s">
        <v>430</v>
      </c>
      <c r="C793" s="244" t="s">
        <v>1789</v>
      </c>
      <c r="D793" s="477"/>
      <c r="E793" s="296"/>
      <c r="F793" s="229">
        <v>939.55</v>
      </c>
      <c r="G793" s="82"/>
      <c r="H793" s="227"/>
      <c r="I793" s="228"/>
      <c r="J793" s="228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  <c r="AA793" s="228"/>
      <c r="AB793" s="228"/>
      <c r="AC793" s="228"/>
      <c r="AD793" s="228"/>
      <c r="AE793" s="228"/>
      <c r="AF793" s="228"/>
      <c r="AG793" s="229">
        <v>939.55</v>
      </c>
    </row>
    <row r="794" spans="1:33" s="83" customFormat="1" ht="14.1" customHeight="1" x14ac:dyDescent="0.2">
      <c r="A794" s="81"/>
      <c r="B794" s="397" t="s">
        <v>431</v>
      </c>
      <c r="C794" s="244" t="s">
        <v>1790</v>
      </c>
      <c r="D794" s="477"/>
      <c r="E794" s="296"/>
      <c r="F794" s="229">
        <v>2731.25</v>
      </c>
      <c r="G794" s="82"/>
      <c r="H794" s="227"/>
      <c r="I794" s="228"/>
      <c r="J794" s="228"/>
      <c r="K794" s="228"/>
      <c r="L794" s="228"/>
      <c r="M794" s="228"/>
      <c r="N794" s="228"/>
      <c r="O794" s="228"/>
      <c r="P794" s="228"/>
      <c r="Q794" s="228"/>
      <c r="R794" s="228"/>
      <c r="S794" s="228"/>
      <c r="T794" s="228"/>
      <c r="U794" s="228"/>
      <c r="V794" s="228"/>
      <c r="W794" s="228"/>
      <c r="X794" s="228"/>
      <c r="Y794" s="228"/>
      <c r="Z794" s="228"/>
      <c r="AA794" s="228"/>
      <c r="AB794" s="228"/>
      <c r="AC794" s="228"/>
      <c r="AD794" s="228"/>
      <c r="AE794" s="228"/>
      <c r="AF794" s="228"/>
      <c r="AG794" s="266">
        <v>2731.25</v>
      </c>
    </row>
    <row r="795" spans="1:33" s="83" customFormat="1" ht="14.1" customHeight="1" x14ac:dyDescent="0.2">
      <c r="A795" s="81"/>
      <c r="B795" s="397" t="s">
        <v>432</v>
      </c>
      <c r="C795" s="244" t="s">
        <v>1791</v>
      </c>
      <c r="D795" s="477"/>
      <c r="E795" s="296"/>
      <c r="F795" s="229">
        <v>410.13</v>
      </c>
      <c r="G795" s="82"/>
      <c r="H795" s="227"/>
      <c r="I795" s="228"/>
      <c r="J795" s="228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  <c r="AA795" s="228"/>
      <c r="AB795" s="228"/>
      <c r="AC795" s="228"/>
      <c r="AD795" s="228"/>
      <c r="AE795" s="228"/>
      <c r="AF795" s="228"/>
      <c r="AG795" s="229">
        <v>410.13</v>
      </c>
    </row>
    <row r="796" spans="1:33" s="83" customFormat="1" ht="14.1" customHeight="1" x14ac:dyDescent="0.2">
      <c r="A796" s="81"/>
      <c r="B796" s="397" t="s">
        <v>433</v>
      </c>
      <c r="C796" s="244" t="s">
        <v>1792</v>
      </c>
      <c r="D796" s="477"/>
      <c r="E796" s="296"/>
      <c r="F796" s="229">
        <v>446.05</v>
      </c>
      <c r="G796" s="82"/>
      <c r="H796" s="227"/>
      <c r="I796" s="228"/>
      <c r="J796" s="228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  <c r="AA796" s="228"/>
      <c r="AB796" s="228"/>
      <c r="AC796" s="228"/>
      <c r="AD796" s="228"/>
      <c r="AE796" s="228"/>
      <c r="AF796" s="228"/>
      <c r="AG796" s="229">
        <v>446.05</v>
      </c>
    </row>
    <row r="797" spans="1:33" s="83" customFormat="1" ht="14.1" customHeight="1" x14ac:dyDescent="0.2">
      <c r="A797" s="81"/>
      <c r="B797" s="396" t="s">
        <v>1023</v>
      </c>
      <c r="C797" s="243" t="s">
        <v>1793</v>
      </c>
      <c r="D797" s="476"/>
      <c r="E797" s="295"/>
      <c r="F797" s="226">
        <v>145838.13</v>
      </c>
      <c r="G797" s="82"/>
      <c r="H797" s="224"/>
      <c r="I797" s="225"/>
      <c r="J797" s="225"/>
      <c r="K797" s="225"/>
      <c r="L797" s="225"/>
      <c r="M797" s="225"/>
      <c r="N797" s="225"/>
      <c r="O797" s="225"/>
      <c r="P797" s="225"/>
      <c r="Q797" s="225"/>
      <c r="R797" s="225"/>
      <c r="S797" s="225"/>
      <c r="T797" s="225"/>
      <c r="U797" s="225"/>
      <c r="V797" s="225"/>
      <c r="W797" s="225"/>
      <c r="X797" s="225"/>
      <c r="Y797" s="225"/>
      <c r="Z797" s="225"/>
      <c r="AA797" s="225"/>
      <c r="AB797" s="225"/>
      <c r="AC797" s="260">
        <v>1204.6300000000001</v>
      </c>
      <c r="AD797" s="260">
        <v>44571.67</v>
      </c>
      <c r="AE797" s="260">
        <v>12884.68</v>
      </c>
      <c r="AF797" s="260">
        <v>62976.78</v>
      </c>
      <c r="AG797" s="263">
        <v>24200.38</v>
      </c>
    </row>
    <row r="798" spans="1:33" s="83" customFormat="1" ht="14.1" customHeight="1" x14ac:dyDescent="0.2">
      <c r="A798" s="81"/>
      <c r="B798" s="397" t="s">
        <v>1024</v>
      </c>
      <c r="C798" s="244" t="s">
        <v>1794</v>
      </c>
      <c r="D798" s="477"/>
      <c r="E798" s="296"/>
      <c r="F798" s="229">
        <v>4085.95</v>
      </c>
      <c r="G798" s="82"/>
      <c r="H798" s="227"/>
      <c r="I798" s="228"/>
      <c r="J798" s="228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  <c r="AA798" s="228"/>
      <c r="AB798" s="228"/>
      <c r="AC798" s="228"/>
      <c r="AD798" s="228"/>
      <c r="AE798" s="228"/>
      <c r="AF798" s="228"/>
      <c r="AG798" s="266">
        <v>4085.95</v>
      </c>
    </row>
    <row r="799" spans="1:33" s="83" customFormat="1" ht="14.1" customHeight="1" x14ac:dyDescent="0.2">
      <c r="A799" s="81"/>
      <c r="B799" s="397" t="s">
        <v>1025</v>
      </c>
      <c r="C799" s="244" t="s">
        <v>1795</v>
      </c>
      <c r="D799" s="477"/>
      <c r="E799" s="296"/>
      <c r="F799" s="229">
        <v>1136.2</v>
      </c>
      <c r="G799" s="82"/>
      <c r="H799" s="227"/>
      <c r="I799" s="228"/>
      <c r="J799" s="228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  <c r="AA799" s="228"/>
      <c r="AB799" s="228"/>
      <c r="AC799" s="228"/>
      <c r="AD799" s="228"/>
      <c r="AE799" s="228"/>
      <c r="AF799" s="228"/>
      <c r="AG799" s="266">
        <v>1136.2</v>
      </c>
    </row>
    <row r="800" spans="1:33" s="83" customFormat="1" ht="14.1" customHeight="1" x14ac:dyDescent="0.2">
      <c r="A800" s="81"/>
      <c r="B800" s="397" t="s">
        <v>1026</v>
      </c>
      <c r="C800" s="244" t="s">
        <v>1796</v>
      </c>
      <c r="D800" s="477"/>
      <c r="E800" s="296"/>
      <c r="F800" s="229">
        <v>196.65</v>
      </c>
      <c r="G800" s="82"/>
      <c r="H800" s="227"/>
      <c r="I800" s="228"/>
      <c r="J800" s="228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  <c r="AA800" s="228"/>
      <c r="AB800" s="228"/>
      <c r="AC800" s="228"/>
      <c r="AD800" s="228"/>
      <c r="AE800" s="228"/>
      <c r="AF800" s="228"/>
      <c r="AG800" s="229">
        <v>196.65</v>
      </c>
    </row>
    <row r="801" spans="1:33" s="83" customFormat="1" ht="14.1" customHeight="1" x14ac:dyDescent="0.2">
      <c r="A801" s="81"/>
      <c r="B801" s="397" t="s">
        <v>1027</v>
      </c>
      <c r="C801" s="244" t="s">
        <v>1797</v>
      </c>
      <c r="D801" s="477"/>
      <c r="E801" s="296"/>
      <c r="F801" s="229">
        <v>109.25</v>
      </c>
      <c r="G801" s="82"/>
      <c r="H801" s="227"/>
      <c r="I801" s="228"/>
      <c r="J801" s="228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  <c r="AA801" s="228"/>
      <c r="AB801" s="228"/>
      <c r="AC801" s="228"/>
      <c r="AD801" s="228"/>
      <c r="AE801" s="228"/>
      <c r="AF801" s="228"/>
      <c r="AG801" s="229">
        <v>109.25</v>
      </c>
    </row>
    <row r="802" spans="1:33" s="83" customFormat="1" ht="14.1" customHeight="1" x14ac:dyDescent="0.2">
      <c r="A802" s="81"/>
      <c r="B802" s="397" t="s">
        <v>1028</v>
      </c>
      <c r="C802" s="244" t="s">
        <v>1798</v>
      </c>
      <c r="D802" s="477"/>
      <c r="E802" s="296"/>
      <c r="F802" s="229">
        <v>196.65</v>
      </c>
      <c r="G802" s="82"/>
      <c r="H802" s="227"/>
      <c r="I802" s="228"/>
      <c r="J802" s="228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  <c r="AA802" s="228"/>
      <c r="AB802" s="228"/>
      <c r="AC802" s="228"/>
      <c r="AD802" s="228"/>
      <c r="AE802" s="228"/>
      <c r="AF802" s="228"/>
      <c r="AG802" s="229">
        <v>196.65</v>
      </c>
    </row>
    <row r="803" spans="1:33" s="83" customFormat="1" ht="14.1" customHeight="1" x14ac:dyDescent="0.2">
      <c r="A803" s="81"/>
      <c r="B803" s="397" t="s">
        <v>1029</v>
      </c>
      <c r="C803" s="244" t="s">
        <v>1799</v>
      </c>
      <c r="D803" s="477"/>
      <c r="E803" s="296"/>
      <c r="F803" s="229">
        <v>633.6</v>
      </c>
      <c r="G803" s="82"/>
      <c r="H803" s="227"/>
      <c r="I803" s="228"/>
      <c r="J803" s="228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  <c r="AA803" s="228"/>
      <c r="AB803" s="228"/>
      <c r="AC803" s="228"/>
      <c r="AD803" s="228"/>
      <c r="AE803" s="228"/>
      <c r="AF803" s="228"/>
      <c r="AG803" s="229">
        <v>633.6</v>
      </c>
    </row>
    <row r="804" spans="1:33" s="83" customFormat="1" ht="14.1" customHeight="1" x14ac:dyDescent="0.2">
      <c r="A804" s="81"/>
      <c r="B804" s="397" t="s">
        <v>1030</v>
      </c>
      <c r="C804" s="244" t="s">
        <v>1800</v>
      </c>
      <c r="D804" s="477"/>
      <c r="E804" s="296"/>
      <c r="F804" s="229">
        <v>9504</v>
      </c>
      <c r="G804" s="82"/>
      <c r="H804" s="227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  <c r="AA804" s="228"/>
      <c r="AB804" s="228"/>
      <c r="AC804" s="228"/>
      <c r="AD804" s="228"/>
      <c r="AE804" s="228"/>
      <c r="AF804" s="228"/>
      <c r="AG804" s="266">
        <v>9504</v>
      </c>
    </row>
    <row r="805" spans="1:33" s="83" customFormat="1" ht="14.1" customHeight="1" x14ac:dyDescent="0.2">
      <c r="A805" s="81"/>
      <c r="B805" s="397" t="s">
        <v>1031</v>
      </c>
      <c r="C805" s="244" t="s">
        <v>1801</v>
      </c>
      <c r="D805" s="477"/>
      <c r="E805" s="296"/>
      <c r="F805" s="229">
        <v>1267.3</v>
      </c>
      <c r="G805" s="82"/>
      <c r="H805" s="227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  <c r="AA805" s="228"/>
      <c r="AB805" s="228"/>
      <c r="AC805" s="228"/>
      <c r="AD805" s="228"/>
      <c r="AE805" s="228"/>
      <c r="AF805" s="228"/>
      <c r="AG805" s="266">
        <v>1267.3</v>
      </c>
    </row>
    <row r="806" spans="1:33" s="83" customFormat="1" ht="14.1" customHeight="1" x14ac:dyDescent="0.2">
      <c r="A806" s="81"/>
      <c r="B806" s="397" t="s">
        <v>1032</v>
      </c>
      <c r="C806" s="244" t="s">
        <v>1802</v>
      </c>
      <c r="D806" s="477"/>
      <c r="E806" s="296"/>
      <c r="F806" s="229">
        <v>1267.3</v>
      </c>
      <c r="G806" s="82"/>
      <c r="H806" s="227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  <c r="AA806" s="228"/>
      <c r="AB806" s="228"/>
      <c r="AC806" s="228"/>
      <c r="AD806" s="228"/>
      <c r="AE806" s="228"/>
      <c r="AF806" s="228"/>
      <c r="AG806" s="266">
        <v>1267.3</v>
      </c>
    </row>
    <row r="807" spans="1:33" s="83" customFormat="1" ht="14.1" customHeight="1" x14ac:dyDescent="0.2">
      <c r="A807" s="81"/>
      <c r="B807" s="397" t="s">
        <v>1033</v>
      </c>
      <c r="C807" s="244" t="s">
        <v>1803</v>
      </c>
      <c r="D807" s="477"/>
      <c r="E807" s="296"/>
      <c r="F807" s="229">
        <v>165.96</v>
      </c>
      <c r="G807" s="82"/>
      <c r="H807" s="227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  <c r="AA807" s="228"/>
      <c r="AB807" s="228"/>
      <c r="AC807" s="228"/>
      <c r="AD807" s="228"/>
      <c r="AE807" s="228"/>
      <c r="AF807" s="228"/>
      <c r="AG807" s="229">
        <v>165.96</v>
      </c>
    </row>
    <row r="808" spans="1:33" s="83" customFormat="1" ht="14.1" customHeight="1" x14ac:dyDescent="0.2">
      <c r="A808" s="81"/>
      <c r="B808" s="397" t="s">
        <v>1034</v>
      </c>
      <c r="C808" s="244" t="s">
        <v>1804</v>
      </c>
      <c r="D808" s="477"/>
      <c r="E808" s="296"/>
      <c r="F808" s="229">
        <v>939.55</v>
      </c>
      <c r="G808" s="82"/>
      <c r="H808" s="227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  <c r="AA808" s="228"/>
      <c r="AB808" s="228"/>
      <c r="AC808" s="228"/>
      <c r="AD808" s="228"/>
      <c r="AE808" s="228"/>
      <c r="AF808" s="228"/>
      <c r="AG808" s="229">
        <v>939.55</v>
      </c>
    </row>
    <row r="809" spans="1:33" s="83" customFormat="1" ht="14.1" customHeight="1" x14ac:dyDescent="0.2">
      <c r="A809" s="81"/>
      <c r="B809" s="397" t="s">
        <v>1035</v>
      </c>
      <c r="C809" s="244" t="s">
        <v>1805</v>
      </c>
      <c r="D809" s="477"/>
      <c r="E809" s="296"/>
      <c r="F809" s="229">
        <v>393.3</v>
      </c>
      <c r="G809" s="82"/>
      <c r="H809" s="227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  <c r="AA809" s="228"/>
      <c r="AB809" s="228"/>
      <c r="AC809" s="228"/>
      <c r="AD809" s="228"/>
      <c r="AE809" s="228"/>
      <c r="AF809" s="228"/>
      <c r="AG809" s="229">
        <v>393.3</v>
      </c>
    </row>
    <row r="810" spans="1:33" s="83" customFormat="1" ht="14.1" customHeight="1" x14ac:dyDescent="0.2">
      <c r="A810" s="81"/>
      <c r="B810" s="397" t="s">
        <v>1036</v>
      </c>
      <c r="C810" s="244" t="s">
        <v>1806</v>
      </c>
      <c r="D810" s="477"/>
      <c r="E810" s="296"/>
      <c r="F810" s="229">
        <v>37.18</v>
      </c>
      <c r="G810" s="82"/>
      <c r="H810" s="227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  <c r="AA810" s="228"/>
      <c r="AB810" s="228"/>
      <c r="AC810" s="228"/>
      <c r="AD810" s="228"/>
      <c r="AE810" s="228"/>
      <c r="AF810" s="228"/>
      <c r="AG810" s="229">
        <v>37.18</v>
      </c>
    </row>
    <row r="811" spans="1:33" s="83" customFormat="1" ht="14.1" customHeight="1" x14ac:dyDescent="0.2">
      <c r="A811" s="81"/>
      <c r="B811" s="397" t="s">
        <v>1037</v>
      </c>
      <c r="C811" s="244" t="s">
        <v>1807</v>
      </c>
      <c r="D811" s="477"/>
      <c r="E811" s="296"/>
      <c r="F811" s="229">
        <v>353.21</v>
      </c>
      <c r="G811" s="82"/>
      <c r="H811" s="227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  <c r="AA811" s="228"/>
      <c r="AB811" s="228"/>
      <c r="AC811" s="228"/>
      <c r="AD811" s="228"/>
      <c r="AE811" s="228"/>
      <c r="AF811" s="228"/>
      <c r="AG811" s="229">
        <v>353.21</v>
      </c>
    </row>
    <row r="812" spans="1:33" s="83" customFormat="1" ht="14.1" customHeight="1" x14ac:dyDescent="0.2">
      <c r="A812" s="81"/>
      <c r="B812" s="397" t="s">
        <v>1038</v>
      </c>
      <c r="C812" s="244" t="s">
        <v>1808</v>
      </c>
      <c r="D812" s="477"/>
      <c r="E812" s="296"/>
      <c r="F812" s="229">
        <v>109.25</v>
      </c>
      <c r="G812" s="82"/>
      <c r="H812" s="227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  <c r="AA812" s="228"/>
      <c r="AB812" s="228"/>
      <c r="AC812" s="228"/>
      <c r="AD812" s="228"/>
      <c r="AE812" s="228"/>
      <c r="AF812" s="228"/>
      <c r="AG812" s="229">
        <v>109.25</v>
      </c>
    </row>
    <row r="813" spans="1:33" s="83" customFormat="1" ht="14.1" customHeight="1" x14ac:dyDescent="0.2">
      <c r="A813" s="81"/>
      <c r="B813" s="398" t="s">
        <v>1039</v>
      </c>
      <c r="C813" s="245" t="s">
        <v>1809</v>
      </c>
      <c r="D813" s="478"/>
      <c r="E813" s="297"/>
      <c r="F813" s="232">
        <v>3127.68</v>
      </c>
      <c r="G813" s="82"/>
      <c r="H813" s="230"/>
      <c r="I813" s="231"/>
      <c r="J813" s="231"/>
      <c r="K813" s="231"/>
      <c r="L813" s="231"/>
      <c r="M813" s="231"/>
      <c r="N813" s="231"/>
      <c r="O813" s="231"/>
      <c r="P813" s="231"/>
      <c r="Q813" s="231"/>
      <c r="R813" s="231"/>
      <c r="S813" s="231"/>
      <c r="T813" s="231"/>
      <c r="U813" s="231"/>
      <c r="V813" s="231"/>
      <c r="W813" s="231"/>
      <c r="X813" s="231"/>
      <c r="Y813" s="231"/>
      <c r="Z813" s="231"/>
      <c r="AA813" s="231"/>
      <c r="AB813" s="231"/>
      <c r="AC813" s="231"/>
      <c r="AD813" s="231"/>
      <c r="AE813" s="231"/>
      <c r="AF813" s="231"/>
      <c r="AG813" s="270">
        <v>3127.68</v>
      </c>
    </row>
    <row r="814" spans="1:33" s="83" customFormat="1" ht="14.1" customHeight="1" x14ac:dyDescent="0.2">
      <c r="A814" s="81"/>
      <c r="B814" s="397" t="s">
        <v>1040</v>
      </c>
      <c r="C814" s="244" t="s">
        <v>1810</v>
      </c>
      <c r="D814" s="477"/>
      <c r="E814" s="296"/>
      <c r="F814" s="229">
        <v>2665.7</v>
      </c>
      <c r="G814" s="82"/>
      <c r="H814" s="227"/>
      <c r="I814" s="228"/>
      <c r="J814" s="228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  <c r="AA814" s="228"/>
      <c r="AB814" s="228"/>
      <c r="AC814" s="228"/>
      <c r="AD814" s="228"/>
      <c r="AE814" s="228"/>
      <c r="AF814" s="228"/>
      <c r="AG814" s="266">
        <v>2665.7</v>
      </c>
    </row>
    <row r="815" spans="1:33" s="83" customFormat="1" ht="14.1" customHeight="1" x14ac:dyDescent="0.2">
      <c r="A815" s="81"/>
      <c r="B815" s="397" t="s">
        <v>1041</v>
      </c>
      <c r="C815" s="244" t="s">
        <v>1811</v>
      </c>
      <c r="D815" s="477"/>
      <c r="E815" s="296"/>
      <c r="F815" s="229">
        <v>43.7</v>
      </c>
      <c r="G815" s="82"/>
      <c r="H815" s="227"/>
      <c r="I815" s="228"/>
      <c r="J815" s="228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  <c r="AA815" s="228"/>
      <c r="AB815" s="228"/>
      <c r="AC815" s="228"/>
      <c r="AD815" s="228"/>
      <c r="AE815" s="228"/>
      <c r="AF815" s="228"/>
      <c r="AG815" s="229">
        <v>43.7</v>
      </c>
    </row>
    <row r="816" spans="1:33" s="83" customFormat="1" ht="14.1" customHeight="1" x14ac:dyDescent="0.2">
      <c r="A816" s="81"/>
      <c r="B816" s="397" t="s">
        <v>1042</v>
      </c>
      <c r="C816" s="244" t="s">
        <v>1812</v>
      </c>
      <c r="D816" s="477"/>
      <c r="E816" s="296"/>
      <c r="F816" s="229">
        <v>87.4</v>
      </c>
      <c r="G816" s="82"/>
      <c r="H816" s="227"/>
      <c r="I816" s="228"/>
      <c r="J816" s="228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  <c r="AA816" s="228"/>
      <c r="AB816" s="228"/>
      <c r="AC816" s="228"/>
      <c r="AD816" s="228"/>
      <c r="AE816" s="228"/>
      <c r="AF816" s="228"/>
      <c r="AG816" s="229">
        <v>87.4</v>
      </c>
    </row>
    <row r="817" spans="1:33" s="83" customFormat="1" ht="14.1" customHeight="1" x14ac:dyDescent="0.2">
      <c r="A817" s="81"/>
      <c r="B817" s="397" t="s">
        <v>1043</v>
      </c>
      <c r="C817" s="244" t="s">
        <v>1813</v>
      </c>
      <c r="D817" s="477"/>
      <c r="E817" s="296"/>
      <c r="F817" s="229">
        <v>330.88</v>
      </c>
      <c r="G817" s="82"/>
      <c r="H817" s="227"/>
      <c r="I817" s="228"/>
      <c r="J817" s="228"/>
      <c r="K817" s="228"/>
      <c r="L817" s="228"/>
      <c r="M817" s="228"/>
      <c r="N817" s="228"/>
      <c r="O817" s="228"/>
      <c r="P817" s="228"/>
      <c r="Q817" s="228"/>
      <c r="R817" s="228"/>
      <c r="S817" s="228"/>
      <c r="T817" s="228"/>
      <c r="U817" s="228"/>
      <c r="V817" s="228"/>
      <c r="W817" s="228"/>
      <c r="X817" s="228"/>
      <c r="Y817" s="228"/>
      <c r="Z817" s="228"/>
      <c r="AA817" s="228"/>
      <c r="AB817" s="228"/>
      <c r="AC817" s="228"/>
      <c r="AD817" s="228"/>
      <c r="AE817" s="228"/>
      <c r="AF817" s="228"/>
      <c r="AG817" s="229">
        <v>330.88</v>
      </c>
    </row>
    <row r="818" spans="1:33" s="83" customFormat="1" ht="14.1" customHeight="1" x14ac:dyDescent="0.2">
      <c r="A818" s="81"/>
      <c r="B818" s="398" t="s">
        <v>1044</v>
      </c>
      <c r="C818" s="245" t="s">
        <v>1814</v>
      </c>
      <c r="D818" s="478"/>
      <c r="E818" s="297"/>
      <c r="F818" s="232">
        <v>677.35</v>
      </c>
      <c r="G818" s="82"/>
      <c r="H818" s="230"/>
      <c r="I818" s="231"/>
      <c r="J818" s="231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31"/>
      <c r="Z818" s="231"/>
      <c r="AA818" s="231"/>
      <c r="AB818" s="231"/>
      <c r="AC818" s="231"/>
      <c r="AD818" s="231"/>
      <c r="AE818" s="231"/>
      <c r="AF818" s="231"/>
      <c r="AG818" s="232">
        <v>677.35</v>
      </c>
    </row>
    <row r="819" spans="1:33" s="83" customFormat="1" ht="14.1" customHeight="1" x14ac:dyDescent="0.2">
      <c r="A819" s="81"/>
      <c r="B819" s="397" t="s">
        <v>1045</v>
      </c>
      <c r="C819" s="244" t="s">
        <v>1815</v>
      </c>
      <c r="D819" s="477"/>
      <c r="E819" s="296"/>
      <c r="F819" s="229">
        <v>131.1</v>
      </c>
      <c r="G819" s="82"/>
      <c r="H819" s="227"/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  <c r="AA819" s="228"/>
      <c r="AB819" s="228"/>
      <c r="AC819" s="228"/>
      <c r="AD819" s="228"/>
      <c r="AE819" s="228"/>
      <c r="AF819" s="228"/>
      <c r="AG819" s="229">
        <v>131.1</v>
      </c>
    </row>
    <row r="820" spans="1:33" s="83" customFormat="1" ht="14.1" customHeight="1" x14ac:dyDescent="0.2">
      <c r="A820" s="81"/>
      <c r="B820" s="397" t="s">
        <v>1046</v>
      </c>
      <c r="C820" s="244" t="s">
        <v>1816</v>
      </c>
      <c r="D820" s="477"/>
      <c r="E820" s="296"/>
      <c r="F820" s="229">
        <v>196.65</v>
      </c>
      <c r="G820" s="82"/>
      <c r="H820" s="227"/>
      <c r="I820" s="228"/>
      <c r="J820" s="228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  <c r="AA820" s="228"/>
      <c r="AB820" s="228"/>
      <c r="AC820" s="228"/>
      <c r="AD820" s="228"/>
      <c r="AE820" s="228"/>
      <c r="AF820" s="228"/>
      <c r="AG820" s="229">
        <v>196.65</v>
      </c>
    </row>
    <row r="821" spans="1:33" s="83" customFormat="1" ht="14.1" customHeight="1" x14ac:dyDescent="0.2">
      <c r="A821" s="81"/>
      <c r="B821" s="397" t="s">
        <v>1047</v>
      </c>
      <c r="C821" s="244" t="s">
        <v>1817</v>
      </c>
      <c r="D821" s="477"/>
      <c r="E821" s="296"/>
      <c r="F821" s="229">
        <v>131.1</v>
      </c>
      <c r="G821" s="82"/>
      <c r="H821" s="227"/>
      <c r="I821" s="228"/>
      <c r="J821" s="228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  <c r="AA821" s="228"/>
      <c r="AB821" s="228"/>
      <c r="AC821" s="228"/>
      <c r="AD821" s="228"/>
      <c r="AE821" s="228"/>
      <c r="AF821" s="228"/>
      <c r="AG821" s="229">
        <v>131.1</v>
      </c>
    </row>
    <row r="822" spans="1:33" s="83" customFormat="1" ht="14.1" customHeight="1" x14ac:dyDescent="0.2">
      <c r="A822" s="81"/>
      <c r="B822" s="397" t="s">
        <v>1048</v>
      </c>
      <c r="C822" s="244" t="s">
        <v>1818</v>
      </c>
      <c r="D822" s="477"/>
      <c r="E822" s="296"/>
      <c r="F822" s="229">
        <v>65.55</v>
      </c>
      <c r="G822" s="82"/>
      <c r="H822" s="227"/>
      <c r="I822" s="228"/>
      <c r="J822" s="228"/>
      <c r="K822" s="228"/>
      <c r="L822" s="228"/>
      <c r="M822" s="228"/>
      <c r="N822" s="228"/>
      <c r="O822" s="228"/>
      <c r="P822" s="228"/>
      <c r="Q822" s="228"/>
      <c r="R822" s="228"/>
      <c r="S822" s="228"/>
      <c r="T822" s="228"/>
      <c r="U822" s="228"/>
      <c r="V822" s="228"/>
      <c r="W822" s="228"/>
      <c r="X822" s="228"/>
      <c r="Y822" s="228"/>
      <c r="Z822" s="228"/>
      <c r="AA822" s="228"/>
      <c r="AB822" s="228"/>
      <c r="AC822" s="228"/>
      <c r="AD822" s="228"/>
      <c r="AE822" s="228"/>
      <c r="AF822" s="228"/>
      <c r="AG822" s="229">
        <v>65.55</v>
      </c>
    </row>
    <row r="823" spans="1:33" s="83" customFormat="1" ht="14.1" customHeight="1" x14ac:dyDescent="0.2">
      <c r="A823" s="81"/>
      <c r="B823" s="397" t="s">
        <v>1049</v>
      </c>
      <c r="C823" s="244" t="s">
        <v>1819</v>
      </c>
      <c r="D823" s="477"/>
      <c r="E823" s="296"/>
      <c r="F823" s="229">
        <v>65.55</v>
      </c>
      <c r="G823" s="82"/>
      <c r="H823" s="227"/>
      <c r="I823" s="228"/>
      <c r="J823" s="228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  <c r="AA823" s="228"/>
      <c r="AB823" s="228"/>
      <c r="AC823" s="228"/>
      <c r="AD823" s="228"/>
      <c r="AE823" s="228"/>
      <c r="AF823" s="228"/>
      <c r="AG823" s="229">
        <v>65.55</v>
      </c>
    </row>
    <row r="824" spans="1:33" s="83" customFormat="1" ht="14.1" customHeight="1" x14ac:dyDescent="0.2">
      <c r="A824" s="81"/>
      <c r="B824" s="397" t="s">
        <v>1050</v>
      </c>
      <c r="C824" s="244" t="s">
        <v>1820</v>
      </c>
      <c r="D824" s="477"/>
      <c r="E824" s="296"/>
      <c r="F824" s="229">
        <v>87.4</v>
      </c>
      <c r="G824" s="82"/>
      <c r="H824" s="227"/>
      <c r="I824" s="228"/>
      <c r="J824" s="228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  <c r="AA824" s="228"/>
      <c r="AB824" s="228"/>
      <c r="AC824" s="228"/>
      <c r="AD824" s="228"/>
      <c r="AE824" s="228"/>
      <c r="AF824" s="228"/>
      <c r="AG824" s="229">
        <v>87.4</v>
      </c>
    </row>
    <row r="825" spans="1:33" s="83" customFormat="1" ht="14.1" customHeight="1" x14ac:dyDescent="0.2">
      <c r="A825" s="81"/>
      <c r="B825" s="398" t="s">
        <v>1051</v>
      </c>
      <c r="C825" s="245" t="s">
        <v>1821</v>
      </c>
      <c r="D825" s="478"/>
      <c r="E825" s="297"/>
      <c r="F825" s="232">
        <v>4663.08</v>
      </c>
      <c r="G825" s="82"/>
      <c r="H825" s="230"/>
      <c r="I825" s="231"/>
      <c r="J825" s="231"/>
      <c r="K825" s="231"/>
      <c r="L825" s="231"/>
      <c r="M825" s="231"/>
      <c r="N825" s="231"/>
      <c r="O825" s="231"/>
      <c r="P825" s="231"/>
      <c r="Q825" s="231"/>
      <c r="R825" s="231"/>
      <c r="S825" s="231"/>
      <c r="T825" s="231"/>
      <c r="U825" s="231"/>
      <c r="V825" s="231"/>
      <c r="W825" s="231"/>
      <c r="X825" s="231"/>
      <c r="Y825" s="231"/>
      <c r="Z825" s="231"/>
      <c r="AA825" s="231"/>
      <c r="AB825" s="231"/>
      <c r="AC825" s="265">
        <v>1204.6300000000001</v>
      </c>
      <c r="AD825" s="265">
        <v>3458.45</v>
      </c>
      <c r="AE825" s="231"/>
      <c r="AF825" s="231"/>
      <c r="AG825" s="232"/>
    </row>
    <row r="826" spans="1:33" s="83" customFormat="1" ht="14.1" customHeight="1" x14ac:dyDescent="0.2">
      <c r="A826" s="81"/>
      <c r="B826" s="397" t="s">
        <v>1052</v>
      </c>
      <c r="C826" s="244" t="s">
        <v>1822</v>
      </c>
      <c r="D826" s="477"/>
      <c r="E826" s="296"/>
      <c r="F826" s="229">
        <v>4663.08</v>
      </c>
      <c r="G826" s="82"/>
      <c r="H826" s="227"/>
      <c r="I826" s="228"/>
      <c r="J826" s="228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  <c r="AA826" s="228"/>
      <c r="AB826" s="228"/>
      <c r="AC826" s="262">
        <v>1204.6300000000001</v>
      </c>
      <c r="AD826" s="262">
        <v>3458.45</v>
      </c>
      <c r="AE826" s="228"/>
      <c r="AF826" s="228"/>
      <c r="AG826" s="229"/>
    </row>
    <row r="827" spans="1:33" s="83" customFormat="1" ht="14.1" customHeight="1" x14ac:dyDescent="0.2">
      <c r="A827" s="81"/>
      <c r="B827" s="398" t="s">
        <v>1053</v>
      </c>
      <c r="C827" s="245" t="s">
        <v>1823</v>
      </c>
      <c r="D827" s="478"/>
      <c r="E827" s="297"/>
      <c r="F827" s="232">
        <v>116974.67</v>
      </c>
      <c r="G827" s="82"/>
      <c r="H827" s="230"/>
      <c r="I827" s="231"/>
      <c r="J827" s="231"/>
      <c r="K827" s="231"/>
      <c r="L827" s="231"/>
      <c r="M827" s="231"/>
      <c r="N827" s="231"/>
      <c r="O827" s="231"/>
      <c r="P827" s="231"/>
      <c r="Q827" s="231"/>
      <c r="R827" s="231"/>
      <c r="S827" s="231"/>
      <c r="T827" s="231"/>
      <c r="U827" s="231"/>
      <c r="V827" s="231"/>
      <c r="W827" s="231"/>
      <c r="X827" s="231"/>
      <c r="Y827" s="231"/>
      <c r="Z827" s="231"/>
      <c r="AA827" s="231"/>
      <c r="AB827" s="231"/>
      <c r="AC827" s="231"/>
      <c r="AD827" s="265">
        <v>41113.22</v>
      </c>
      <c r="AE827" s="265">
        <v>12884.68</v>
      </c>
      <c r="AF827" s="265">
        <v>62976.78</v>
      </c>
      <c r="AG827" s="232"/>
    </row>
    <row r="828" spans="1:33" s="83" customFormat="1" ht="14.1" customHeight="1" x14ac:dyDescent="0.2">
      <c r="A828" s="81"/>
      <c r="B828" s="397" t="s">
        <v>1054</v>
      </c>
      <c r="C828" s="244" t="s">
        <v>1824</v>
      </c>
      <c r="D828" s="477"/>
      <c r="E828" s="296"/>
      <c r="F828" s="229">
        <v>36812.879999999997</v>
      </c>
      <c r="G828" s="82"/>
      <c r="H828" s="227"/>
      <c r="I828" s="228"/>
      <c r="J828" s="228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  <c r="AA828" s="228"/>
      <c r="AB828" s="228"/>
      <c r="AC828" s="228"/>
      <c r="AD828" s="262">
        <v>36812.879999999997</v>
      </c>
      <c r="AE828" s="228"/>
      <c r="AF828" s="228"/>
      <c r="AG828" s="229"/>
    </row>
    <row r="829" spans="1:33" s="83" customFormat="1" ht="14.1" customHeight="1" x14ac:dyDescent="0.2">
      <c r="A829" s="81"/>
      <c r="B829" s="397" t="s">
        <v>1055</v>
      </c>
      <c r="C829" s="244" t="s">
        <v>1825</v>
      </c>
      <c r="D829" s="477"/>
      <c r="E829" s="296"/>
      <c r="F829" s="229">
        <v>13231.8</v>
      </c>
      <c r="G829" s="82"/>
      <c r="H829" s="227"/>
      <c r="I829" s="228"/>
      <c r="J829" s="228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  <c r="AA829" s="228"/>
      <c r="AB829" s="228"/>
      <c r="AC829" s="228"/>
      <c r="AD829" s="262">
        <v>4300.34</v>
      </c>
      <c r="AE829" s="262">
        <v>8931.4699999999993</v>
      </c>
      <c r="AF829" s="228"/>
      <c r="AG829" s="229"/>
    </row>
    <row r="830" spans="1:33" s="83" customFormat="1" ht="14.1" customHeight="1" x14ac:dyDescent="0.2">
      <c r="A830" s="81"/>
      <c r="B830" s="397" t="s">
        <v>1056</v>
      </c>
      <c r="C830" s="244" t="s">
        <v>1826</v>
      </c>
      <c r="D830" s="477"/>
      <c r="E830" s="296"/>
      <c r="F830" s="229">
        <v>3301.65</v>
      </c>
      <c r="G830" s="82"/>
      <c r="H830" s="227"/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S830" s="228"/>
      <c r="T830" s="228"/>
      <c r="U830" s="228"/>
      <c r="V830" s="228"/>
      <c r="W830" s="228"/>
      <c r="X830" s="228"/>
      <c r="Y830" s="228"/>
      <c r="Z830" s="228"/>
      <c r="AA830" s="228"/>
      <c r="AB830" s="228"/>
      <c r="AC830" s="228"/>
      <c r="AD830" s="228"/>
      <c r="AE830" s="262">
        <v>3301.65</v>
      </c>
      <c r="AF830" s="228"/>
      <c r="AG830" s="229"/>
    </row>
    <row r="831" spans="1:33" s="83" customFormat="1" ht="14.1" customHeight="1" x14ac:dyDescent="0.2">
      <c r="A831" s="81"/>
      <c r="B831" s="397" t="s">
        <v>1057</v>
      </c>
      <c r="C831" s="244" t="s">
        <v>1827</v>
      </c>
      <c r="D831" s="477"/>
      <c r="E831" s="296"/>
      <c r="F831" s="229">
        <v>2004.8</v>
      </c>
      <c r="G831" s="82"/>
      <c r="H831" s="227"/>
      <c r="I831" s="228"/>
      <c r="J831" s="228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  <c r="AA831" s="228"/>
      <c r="AB831" s="228"/>
      <c r="AC831" s="228"/>
      <c r="AD831" s="228"/>
      <c r="AE831" s="228">
        <v>651.55999999999995</v>
      </c>
      <c r="AF831" s="262">
        <v>1353.24</v>
      </c>
      <c r="AG831" s="229"/>
    </row>
    <row r="832" spans="1:33" s="83" customFormat="1" ht="14.1" customHeight="1" x14ac:dyDescent="0.2">
      <c r="A832" s="81"/>
      <c r="B832" s="397" t="s">
        <v>1058</v>
      </c>
      <c r="C832" s="244" t="s">
        <v>1828</v>
      </c>
      <c r="D832" s="477"/>
      <c r="E832" s="296"/>
      <c r="F832" s="229">
        <v>61623.54</v>
      </c>
      <c r="G832" s="82"/>
      <c r="H832" s="227"/>
      <c r="I832" s="228"/>
      <c r="J832" s="228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  <c r="AA832" s="228"/>
      <c r="AB832" s="228"/>
      <c r="AC832" s="228"/>
      <c r="AD832" s="228"/>
      <c r="AE832" s="228"/>
      <c r="AF832" s="262">
        <v>61623.54</v>
      </c>
      <c r="AG832" s="229"/>
    </row>
    <row r="833" spans="1:33" s="83" customFormat="1" ht="14.1" customHeight="1" x14ac:dyDescent="0.2">
      <c r="A833" s="81"/>
      <c r="B833" s="250" t="s">
        <v>82</v>
      </c>
      <c r="C833" s="246" t="s">
        <v>68</v>
      </c>
      <c r="D833" s="479"/>
      <c r="E833" s="295"/>
      <c r="F833" s="399">
        <v>6443285.1500000004</v>
      </c>
      <c r="G833" s="82"/>
      <c r="H833" s="432">
        <v>97298.46</v>
      </c>
      <c r="I833" s="433">
        <v>97705.56</v>
      </c>
      <c r="J833" s="433">
        <v>100962.41</v>
      </c>
      <c r="K833" s="433">
        <v>109090.35</v>
      </c>
      <c r="L833" s="433">
        <v>108852.44</v>
      </c>
      <c r="M833" s="433">
        <v>112480.86</v>
      </c>
      <c r="N833" s="433">
        <v>108852.44</v>
      </c>
      <c r="O833" s="433">
        <v>112480.86</v>
      </c>
      <c r="P833" s="433">
        <v>112480.86</v>
      </c>
      <c r="Q833" s="433">
        <v>113847.71</v>
      </c>
      <c r="R833" s="433">
        <v>258181.28</v>
      </c>
      <c r="S833" s="433">
        <v>311060.90000000002</v>
      </c>
      <c r="T833" s="433">
        <v>324366.45</v>
      </c>
      <c r="U833" s="433">
        <v>302336.95</v>
      </c>
      <c r="V833" s="433">
        <v>311772.03000000003</v>
      </c>
      <c r="W833" s="433">
        <v>313675.95</v>
      </c>
      <c r="X833" s="433">
        <v>336403.63</v>
      </c>
      <c r="Y833" s="433">
        <v>403969.1</v>
      </c>
      <c r="Z833" s="433">
        <v>488064.07</v>
      </c>
      <c r="AA833" s="433">
        <v>561253.39</v>
      </c>
      <c r="AB833" s="433">
        <v>440864.53</v>
      </c>
      <c r="AC833" s="433">
        <v>385571.51</v>
      </c>
      <c r="AD833" s="433">
        <v>383612.29</v>
      </c>
      <c r="AE833" s="433">
        <v>299515.17</v>
      </c>
      <c r="AF833" s="433">
        <v>177271.77</v>
      </c>
      <c r="AG833" s="399">
        <v>71314.149999999994</v>
      </c>
    </row>
    <row r="834" spans="1:33" s="83" customFormat="1" ht="14.1" customHeight="1" x14ac:dyDescent="0.2">
      <c r="A834" s="81"/>
      <c r="B834" s="395" t="s">
        <v>434</v>
      </c>
      <c r="C834" s="242" t="s">
        <v>1829</v>
      </c>
      <c r="D834" s="475"/>
      <c r="E834" s="296"/>
      <c r="F834" s="400">
        <v>887981.39</v>
      </c>
      <c r="G834" s="82"/>
      <c r="H834" s="434"/>
      <c r="I834" s="435"/>
      <c r="J834" s="435"/>
      <c r="K834" s="435"/>
      <c r="L834" s="435"/>
      <c r="M834" s="435"/>
      <c r="N834" s="435"/>
      <c r="O834" s="435"/>
      <c r="P834" s="435"/>
      <c r="Q834" s="435"/>
      <c r="R834" s="435">
        <v>11903.93</v>
      </c>
      <c r="S834" s="435">
        <v>61300.31</v>
      </c>
      <c r="T834" s="435">
        <v>66280.5</v>
      </c>
      <c r="U834" s="435">
        <v>52576.36</v>
      </c>
      <c r="V834" s="435">
        <v>57058.94</v>
      </c>
      <c r="W834" s="435">
        <v>123354.55</v>
      </c>
      <c r="X834" s="435">
        <v>152221.63</v>
      </c>
      <c r="Y834" s="435">
        <v>97600.98</v>
      </c>
      <c r="Z834" s="435">
        <v>122642.59</v>
      </c>
      <c r="AA834" s="435">
        <v>133890.59</v>
      </c>
      <c r="AB834" s="435">
        <v>9151.0300000000007</v>
      </c>
      <c r="AC834" s="435"/>
      <c r="AD834" s="435"/>
      <c r="AE834" s="435"/>
      <c r="AF834" s="435"/>
      <c r="AG834" s="400"/>
    </row>
    <row r="835" spans="1:33" s="83" customFormat="1" ht="14.1" customHeight="1" x14ac:dyDescent="0.2">
      <c r="A835" s="81"/>
      <c r="B835" s="396" t="s">
        <v>26</v>
      </c>
      <c r="C835" s="243" t="s">
        <v>69</v>
      </c>
      <c r="D835" s="476"/>
      <c r="E835" s="296"/>
      <c r="F835" s="401">
        <v>688339.82</v>
      </c>
      <c r="G835" s="82"/>
      <c r="H835" s="436"/>
      <c r="I835" s="437"/>
      <c r="J835" s="437"/>
      <c r="K835" s="437"/>
      <c r="L835" s="437"/>
      <c r="M835" s="437"/>
      <c r="N835" s="437"/>
      <c r="O835" s="437"/>
      <c r="P835" s="437"/>
      <c r="Q835" s="437"/>
      <c r="R835" s="437">
        <v>11903.93</v>
      </c>
      <c r="S835" s="437">
        <v>60398.93</v>
      </c>
      <c r="T835" s="437">
        <v>61524.31</v>
      </c>
      <c r="U835" s="437">
        <v>47973.59</v>
      </c>
      <c r="V835" s="437">
        <v>52302.75</v>
      </c>
      <c r="W835" s="437">
        <v>118598.36</v>
      </c>
      <c r="X835" s="437">
        <v>147618.85999999999</v>
      </c>
      <c r="Y835" s="437">
        <v>92844.79</v>
      </c>
      <c r="Z835" s="437">
        <v>58967.5</v>
      </c>
      <c r="AA835" s="437">
        <v>36206.81</v>
      </c>
      <c r="AB835" s="437"/>
      <c r="AC835" s="437"/>
      <c r="AD835" s="437"/>
      <c r="AE835" s="437"/>
      <c r="AF835" s="437"/>
      <c r="AG835" s="401"/>
    </row>
    <row r="836" spans="1:33" s="83" customFormat="1" ht="14.1" customHeight="1" x14ac:dyDescent="0.2">
      <c r="A836" s="81"/>
      <c r="B836" s="397" t="s">
        <v>27</v>
      </c>
      <c r="C836" s="244" t="s">
        <v>1830</v>
      </c>
      <c r="D836" s="477"/>
      <c r="E836" s="296"/>
      <c r="F836" s="402">
        <v>60786</v>
      </c>
      <c r="G836" s="82"/>
      <c r="H836" s="438"/>
      <c r="I836" s="439"/>
      <c r="J836" s="439"/>
      <c r="K836" s="439"/>
      <c r="L836" s="439"/>
      <c r="M836" s="439"/>
      <c r="N836" s="439"/>
      <c r="O836" s="439"/>
      <c r="P836" s="439"/>
      <c r="Q836" s="439"/>
      <c r="R836" s="439">
        <v>11903.93</v>
      </c>
      <c r="S836" s="439">
        <v>48882.080000000002</v>
      </c>
      <c r="T836" s="439"/>
      <c r="U836" s="439"/>
      <c r="V836" s="439"/>
      <c r="W836" s="439"/>
      <c r="X836" s="439"/>
      <c r="Y836" s="439"/>
      <c r="Z836" s="439"/>
      <c r="AA836" s="439"/>
      <c r="AB836" s="439"/>
      <c r="AC836" s="439"/>
      <c r="AD836" s="439"/>
      <c r="AE836" s="439"/>
      <c r="AF836" s="439"/>
      <c r="AG836" s="402"/>
    </row>
    <row r="837" spans="1:33" s="83" customFormat="1" ht="14.1" customHeight="1" x14ac:dyDescent="0.2">
      <c r="A837" s="81"/>
      <c r="B837" s="397" t="s">
        <v>28</v>
      </c>
      <c r="C837" s="244" t="s">
        <v>1831</v>
      </c>
      <c r="D837" s="477"/>
      <c r="E837" s="296"/>
      <c r="F837" s="402">
        <v>47047.57</v>
      </c>
      <c r="G837" s="82"/>
      <c r="H837" s="438"/>
      <c r="I837" s="439"/>
      <c r="J837" s="439"/>
      <c r="K837" s="439"/>
      <c r="L837" s="439"/>
      <c r="M837" s="439"/>
      <c r="N837" s="439"/>
      <c r="O837" s="439"/>
      <c r="P837" s="439"/>
      <c r="Q837" s="439"/>
      <c r="R837" s="439"/>
      <c r="S837" s="439">
        <v>11516.85</v>
      </c>
      <c r="T837" s="439">
        <v>35530.720000000001</v>
      </c>
      <c r="U837" s="439"/>
      <c r="V837" s="439"/>
      <c r="W837" s="439"/>
      <c r="X837" s="439"/>
      <c r="Y837" s="439"/>
      <c r="Z837" s="439"/>
      <c r="AA837" s="439"/>
      <c r="AB837" s="439"/>
      <c r="AC837" s="439"/>
      <c r="AD837" s="439"/>
      <c r="AE837" s="439"/>
      <c r="AF837" s="439"/>
      <c r="AG837" s="402"/>
    </row>
    <row r="838" spans="1:33" s="83" customFormat="1" ht="14.1" customHeight="1" x14ac:dyDescent="0.2">
      <c r="A838" s="81"/>
      <c r="B838" s="397" t="s">
        <v>29</v>
      </c>
      <c r="C838" s="244" t="s">
        <v>1832</v>
      </c>
      <c r="D838" s="477"/>
      <c r="E838" s="296"/>
      <c r="F838" s="402">
        <v>10460.030000000001</v>
      </c>
      <c r="G838" s="82"/>
      <c r="H838" s="438"/>
      <c r="I838" s="439"/>
      <c r="J838" s="439"/>
      <c r="K838" s="439"/>
      <c r="L838" s="439"/>
      <c r="M838" s="439"/>
      <c r="N838" s="439"/>
      <c r="O838" s="439"/>
      <c r="P838" s="439"/>
      <c r="Q838" s="439"/>
      <c r="R838" s="439"/>
      <c r="S838" s="439"/>
      <c r="T838" s="439">
        <v>10460.030000000001</v>
      </c>
      <c r="U838" s="439"/>
      <c r="V838" s="439"/>
      <c r="W838" s="439"/>
      <c r="X838" s="439"/>
      <c r="Y838" s="439"/>
      <c r="Z838" s="439"/>
      <c r="AA838" s="439"/>
      <c r="AB838" s="439"/>
      <c r="AC838" s="439"/>
      <c r="AD838" s="439"/>
      <c r="AE838" s="439"/>
      <c r="AF838" s="439"/>
      <c r="AG838" s="402"/>
    </row>
    <row r="839" spans="1:33" s="83" customFormat="1" ht="14.1" customHeight="1" x14ac:dyDescent="0.2">
      <c r="A839" s="81"/>
      <c r="B839" s="397" t="s">
        <v>30</v>
      </c>
      <c r="C839" s="244" t="s">
        <v>1833</v>
      </c>
      <c r="D839" s="477"/>
      <c r="E839" s="296"/>
      <c r="F839" s="402">
        <v>17752.64</v>
      </c>
      <c r="G839" s="82"/>
      <c r="H839" s="438"/>
      <c r="I839" s="439"/>
      <c r="J839" s="439"/>
      <c r="K839" s="439"/>
      <c r="L839" s="439"/>
      <c r="M839" s="439"/>
      <c r="N839" s="439"/>
      <c r="O839" s="439"/>
      <c r="P839" s="439"/>
      <c r="Q839" s="439"/>
      <c r="R839" s="439"/>
      <c r="S839" s="439"/>
      <c r="T839" s="439">
        <v>15533.56</v>
      </c>
      <c r="U839" s="439">
        <v>2219.08</v>
      </c>
      <c r="V839" s="439"/>
      <c r="W839" s="439"/>
      <c r="X839" s="439"/>
      <c r="Y839" s="439"/>
      <c r="Z839" s="439"/>
      <c r="AA839" s="439"/>
      <c r="AB839" s="439"/>
      <c r="AC839" s="439"/>
      <c r="AD839" s="439"/>
      <c r="AE839" s="439"/>
      <c r="AF839" s="439"/>
      <c r="AG839" s="402"/>
    </row>
    <row r="840" spans="1:33" s="83" customFormat="1" ht="14.1" customHeight="1" x14ac:dyDescent="0.2">
      <c r="A840" s="81"/>
      <c r="B840" s="397" t="s">
        <v>31</v>
      </c>
      <c r="C840" s="244" t="s">
        <v>1834</v>
      </c>
      <c r="D840" s="477"/>
      <c r="E840" s="296"/>
      <c r="F840" s="402">
        <v>5658.11</v>
      </c>
      <c r="G840" s="82"/>
      <c r="H840" s="438"/>
      <c r="I840" s="439"/>
      <c r="J840" s="439"/>
      <c r="K840" s="439"/>
      <c r="L840" s="439"/>
      <c r="M840" s="439"/>
      <c r="N840" s="439"/>
      <c r="O840" s="439"/>
      <c r="P840" s="439"/>
      <c r="Q840" s="439"/>
      <c r="R840" s="439"/>
      <c r="S840" s="439"/>
      <c r="T840" s="439"/>
      <c r="U840" s="439">
        <v>5658.11</v>
      </c>
      <c r="V840" s="439"/>
      <c r="W840" s="439"/>
      <c r="X840" s="439"/>
      <c r="Y840" s="439"/>
      <c r="Z840" s="439"/>
      <c r="AA840" s="439"/>
      <c r="AB840" s="439"/>
      <c r="AC840" s="439"/>
      <c r="AD840" s="439"/>
      <c r="AE840" s="439"/>
      <c r="AF840" s="439"/>
      <c r="AG840" s="402"/>
    </row>
    <row r="841" spans="1:33" s="83" customFormat="1" ht="14.1" customHeight="1" x14ac:dyDescent="0.2">
      <c r="A841" s="81"/>
      <c r="B841" s="397" t="s">
        <v>32</v>
      </c>
      <c r="C841" s="244" t="s">
        <v>1835</v>
      </c>
      <c r="D841" s="477"/>
      <c r="E841" s="296"/>
      <c r="F841" s="402">
        <v>44383.44</v>
      </c>
      <c r="G841" s="82"/>
      <c r="H841" s="438"/>
      <c r="I841" s="439"/>
      <c r="J841" s="439"/>
      <c r="K841" s="439"/>
      <c r="L841" s="439"/>
      <c r="M841" s="439"/>
      <c r="N841" s="439"/>
      <c r="O841" s="439"/>
      <c r="P841" s="439"/>
      <c r="Q841" s="439"/>
      <c r="R841" s="439"/>
      <c r="S841" s="439"/>
      <c r="T841" s="439"/>
      <c r="U841" s="439">
        <v>40096.400000000001</v>
      </c>
      <c r="V841" s="439">
        <v>4287.04</v>
      </c>
      <c r="W841" s="439"/>
      <c r="X841" s="439"/>
      <c r="Y841" s="439"/>
      <c r="Z841" s="439"/>
      <c r="AA841" s="439"/>
      <c r="AB841" s="439"/>
      <c r="AC841" s="439"/>
      <c r="AD841" s="439"/>
      <c r="AE841" s="439"/>
      <c r="AF841" s="439"/>
      <c r="AG841" s="402"/>
    </row>
    <row r="842" spans="1:33" s="83" customFormat="1" ht="14.1" customHeight="1" x14ac:dyDescent="0.2">
      <c r="A842" s="81"/>
      <c r="B842" s="397" t="s">
        <v>33</v>
      </c>
      <c r="C842" s="244" t="s">
        <v>1836</v>
      </c>
      <c r="D842" s="477"/>
      <c r="E842" s="296"/>
      <c r="F842" s="402">
        <v>5811.12</v>
      </c>
      <c r="G842" s="82"/>
      <c r="H842" s="438"/>
      <c r="I842" s="439"/>
      <c r="J842" s="439"/>
      <c r="K842" s="439"/>
      <c r="L842" s="439"/>
      <c r="M842" s="439"/>
      <c r="N842" s="439"/>
      <c r="O842" s="439"/>
      <c r="P842" s="439"/>
      <c r="Q842" s="439"/>
      <c r="R842" s="439"/>
      <c r="S842" s="439"/>
      <c r="T842" s="439"/>
      <c r="U842" s="439"/>
      <c r="V842" s="439">
        <v>5811.12</v>
      </c>
      <c r="W842" s="439"/>
      <c r="X842" s="439"/>
      <c r="Y842" s="439"/>
      <c r="Z842" s="439"/>
      <c r="AA842" s="439"/>
      <c r="AB842" s="439"/>
      <c r="AC842" s="439"/>
      <c r="AD842" s="439"/>
      <c r="AE842" s="439"/>
      <c r="AF842" s="439"/>
      <c r="AG842" s="402"/>
    </row>
    <row r="843" spans="1:33" s="83" customFormat="1" ht="14.1" customHeight="1" x14ac:dyDescent="0.2">
      <c r="A843" s="81"/>
      <c r="B843" s="397" t="s">
        <v>34</v>
      </c>
      <c r="C843" s="244" t="s">
        <v>1837</v>
      </c>
      <c r="D843" s="477"/>
      <c r="E843" s="296"/>
      <c r="F843" s="402">
        <v>20927.79</v>
      </c>
      <c r="G843" s="82"/>
      <c r="H843" s="438"/>
      <c r="I843" s="439"/>
      <c r="J843" s="439"/>
      <c r="K843" s="439"/>
      <c r="L843" s="439"/>
      <c r="M843" s="439"/>
      <c r="N843" s="439"/>
      <c r="O843" s="439"/>
      <c r="P843" s="439"/>
      <c r="Q843" s="439"/>
      <c r="R843" s="439"/>
      <c r="S843" s="439"/>
      <c r="T843" s="439"/>
      <c r="U843" s="439"/>
      <c r="V843" s="439">
        <v>20927.79</v>
      </c>
      <c r="W843" s="439"/>
      <c r="X843" s="439"/>
      <c r="Y843" s="439"/>
      <c r="Z843" s="439"/>
      <c r="AA843" s="439"/>
      <c r="AB843" s="439"/>
      <c r="AC843" s="439"/>
      <c r="AD843" s="439"/>
      <c r="AE843" s="439"/>
      <c r="AF843" s="439"/>
      <c r="AG843" s="402"/>
    </row>
    <row r="844" spans="1:33" s="83" customFormat="1" ht="14.1" customHeight="1" x14ac:dyDescent="0.2">
      <c r="A844" s="81"/>
      <c r="B844" s="397" t="s">
        <v>35</v>
      </c>
      <c r="C844" s="244" t="s">
        <v>1838</v>
      </c>
      <c r="D844" s="477"/>
      <c r="E844" s="296"/>
      <c r="F844" s="402">
        <v>23700.74</v>
      </c>
      <c r="G844" s="82"/>
      <c r="H844" s="438"/>
      <c r="I844" s="439"/>
      <c r="J844" s="439"/>
      <c r="K844" s="439"/>
      <c r="L844" s="439"/>
      <c r="M844" s="439"/>
      <c r="N844" s="439"/>
      <c r="O844" s="439"/>
      <c r="P844" s="439"/>
      <c r="Q844" s="439"/>
      <c r="R844" s="439"/>
      <c r="S844" s="439"/>
      <c r="T844" s="439"/>
      <c r="U844" s="439"/>
      <c r="V844" s="439">
        <v>21276.799999999999</v>
      </c>
      <c r="W844" s="439">
        <v>2423.94</v>
      </c>
      <c r="X844" s="439"/>
      <c r="Y844" s="439"/>
      <c r="Z844" s="439"/>
      <c r="AA844" s="439"/>
      <c r="AB844" s="439"/>
      <c r="AC844" s="439"/>
      <c r="AD844" s="439"/>
      <c r="AE844" s="439"/>
      <c r="AF844" s="439"/>
      <c r="AG844" s="402"/>
    </row>
    <row r="845" spans="1:33" s="83" customFormat="1" ht="14.1" customHeight="1" x14ac:dyDescent="0.2">
      <c r="A845" s="81"/>
      <c r="B845" s="397" t="s">
        <v>36</v>
      </c>
      <c r="C845" s="244" t="s">
        <v>1839</v>
      </c>
      <c r="D845" s="477"/>
      <c r="E845" s="296"/>
      <c r="F845" s="402">
        <v>132816.97</v>
      </c>
      <c r="G845" s="82"/>
      <c r="H845" s="438"/>
      <c r="I845" s="439"/>
      <c r="J845" s="439"/>
      <c r="K845" s="439"/>
      <c r="L845" s="439"/>
      <c r="M845" s="439"/>
      <c r="N845" s="439"/>
      <c r="O845" s="439"/>
      <c r="P845" s="439"/>
      <c r="Q845" s="439"/>
      <c r="R845" s="439"/>
      <c r="S845" s="439"/>
      <c r="T845" s="439"/>
      <c r="U845" s="439"/>
      <c r="V845" s="439"/>
      <c r="W845" s="439">
        <v>60119.8</v>
      </c>
      <c r="X845" s="439">
        <v>60371.35</v>
      </c>
      <c r="Y845" s="439">
        <v>12325.82</v>
      </c>
      <c r="Z845" s="439"/>
      <c r="AA845" s="439"/>
      <c r="AB845" s="439"/>
      <c r="AC845" s="439"/>
      <c r="AD845" s="439"/>
      <c r="AE845" s="439"/>
      <c r="AF845" s="439"/>
      <c r="AG845" s="402"/>
    </row>
    <row r="846" spans="1:33" s="83" customFormat="1" ht="14.1" customHeight="1" x14ac:dyDescent="0.2">
      <c r="A846" s="81"/>
      <c r="B846" s="397" t="s">
        <v>37</v>
      </c>
      <c r="C846" s="244" t="s">
        <v>1840</v>
      </c>
      <c r="D846" s="477"/>
      <c r="E846" s="296"/>
      <c r="F846" s="402">
        <v>6265.07</v>
      </c>
      <c r="G846" s="82"/>
      <c r="H846" s="438"/>
      <c r="I846" s="439"/>
      <c r="J846" s="439"/>
      <c r="K846" s="439"/>
      <c r="L846" s="439"/>
      <c r="M846" s="439"/>
      <c r="N846" s="439"/>
      <c r="O846" s="439"/>
      <c r="P846" s="439"/>
      <c r="Q846" s="439"/>
      <c r="R846" s="439"/>
      <c r="S846" s="439"/>
      <c r="T846" s="439"/>
      <c r="U846" s="439"/>
      <c r="V846" s="439"/>
      <c r="W846" s="439">
        <v>6265.07</v>
      </c>
      <c r="X846" s="439"/>
      <c r="Y846" s="439"/>
      <c r="Z846" s="439"/>
      <c r="AA846" s="439"/>
      <c r="AB846" s="439"/>
      <c r="AC846" s="439"/>
      <c r="AD846" s="439"/>
      <c r="AE846" s="439"/>
      <c r="AF846" s="439"/>
      <c r="AG846" s="402"/>
    </row>
    <row r="847" spans="1:33" s="83" customFormat="1" ht="14.1" customHeight="1" x14ac:dyDescent="0.2">
      <c r="A847" s="81"/>
      <c r="B847" s="397" t="s">
        <v>435</v>
      </c>
      <c r="C847" s="244" t="s">
        <v>1841</v>
      </c>
      <c r="D847" s="477"/>
      <c r="E847" s="296"/>
      <c r="F847" s="403">
        <v>918.6</v>
      </c>
      <c r="G847" s="82"/>
      <c r="H847" s="440"/>
      <c r="I847" s="441"/>
      <c r="J847" s="441"/>
      <c r="K847" s="441"/>
      <c r="L847" s="441"/>
      <c r="M847" s="441"/>
      <c r="N847" s="441"/>
      <c r="O847" s="441"/>
      <c r="P847" s="441"/>
      <c r="Q847" s="441"/>
      <c r="R847" s="441"/>
      <c r="S847" s="441"/>
      <c r="T847" s="441"/>
      <c r="U847" s="441"/>
      <c r="V847" s="441"/>
      <c r="W847" s="441">
        <v>918.6</v>
      </c>
      <c r="X847" s="441"/>
      <c r="Y847" s="441"/>
      <c r="Z847" s="441"/>
      <c r="AA847" s="441"/>
      <c r="AB847" s="441"/>
      <c r="AC847" s="441"/>
      <c r="AD847" s="441"/>
      <c r="AE847" s="441"/>
      <c r="AF847" s="441"/>
      <c r="AG847" s="403"/>
    </row>
    <row r="848" spans="1:33" s="83" customFormat="1" ht="14.1" customHeight="1" x14ac:dyDescent="0.2">
      <c r="A848" s="81"/>
      <c r="B848" s="397" t="s">
        <v>436</v>
      </c>
      <c r="C848" s="244" t="s">
        <v>1842</v>
      </c>
      <c r="D848" s="477"/>
      <c r="E848" s="296"/>
      <c r="F848" s="402">
        <v>21547.119999999999</v>
      </c>
      <c r="G848" s="82"/>
      <c r="H848" s="438"/>
      <c r="I848" s="439"/>
      <c r="J848" s="439"/>
      <c r="K848" s="439"/>
      <c r="L848" s="439"/>
      <c r="M848" s="439"/>
      <c r="N848" s="439"/>
      <c r="O848" s="439"/>
      <c r="P848" s="439"/>
      <c r="Q848" s="439"/>
      <c r="R848" s="439"/>
      <c r="S848" s="439"/>
      <c r="T848" s="439"/>
      <c r="U848" s="439"/>
      <c r="V848" s="439"/>
      <c r="W848" s="439">
        <v>21547.119999999999</v>
      </c>
      <c r="X848" s="439"/>
      <c r="Y848" s="439"/>
      <c r="Z848" s="439"/>
      <c r="AA848" s="439"/>
      <c r="AB848" s="439"/>
      <c r="AC848" s="439"/>
      <c r="AD848" s="439"/>
      <c r="AE848" s="439"/>
      <c r="AF848" s="439"/>
      <c r="AG848" s="402"/>
    </row>
    <row r="849" spans="1:33" s="83" customFormat="1" ht="14.1" customHeight="1" x14ac:dyDescent="0.2">
      <c r="A849" s="81"/>
      <c r="B849" s="397" t="s">
        <v>437</v>
      </c>
      <c r="C849" s="244" t="s">
        <v>1843</v>
      </c>
      <c r="D849" s="477"/>
      <c r="E849" s="296"/>
      <c r="F849" s="402">
        <v>17485.95</v>
      </c>
      <c r="G849" s="82"/>
      <c r="H849" s="438"/>
      <c r="I849" s="439"/>
      <c r="J849" s="439"/>
      <c r="K849" s="439"/>
      <c r="L849" s="439"/>
      <c r="M849" s="439"/>
      <c r="N849" s="439"/>
      <c r="O849" s="439"/>
      <c r="P849" s="439"/>
      <c r="Q849" s="439"/>
      <c r="R849" s="439"/>
      <c r="S849" s="439"/>
      <c r="T849" s="439"/>
      <c r="U849" s="439"/>
      <c r="V849" s="439"/>
      <c r="W849" s="439">
        <v>17485.95</v>
      </c>
      <c r="X849" s="439"/>
      <c r="Y849" s="439"/>
      <c r="Z849" s="439"/>
      <c r="AA849" s="439"/>
      <c r="AB849" s="439"/>
      <c r="AC849" s="439"/>
      <c r="AD849" s="439"/>
      <c r="AE849" s="439"/>
      <c r="AF849" s="439"/>
      <c r="AG849" s="402"/>
    </row>
    <row r="850" spans="1:33" s="83" customFormat="1" ht="14.1" customHeight="1" x14ac:dyDescent="0.2">
      <c r="A850" s="81"/>
      <c r="B850" s="397" t="s">
        <v>438</v>
      </c>
      <c r="C850" s="244" t="s">
        <v>1844</v>
      </c>
      <c r="D850" s="477"/>
      <c r="E850" s="296"/>
      <c r="F850" s="402">
        <v>2520</v>
      </c>
      <c r="G850" s="82"/>
      <c r="H850" s="438"/>
      <c r="I850" s="439"/>
      <c r="J850" s="439"/>
      <c r="K850" s="439"/>
      <c r="L850" s="439"/>
      <c r="M850" s="439"/>
      <c r="N850" s="439"/>
      <c r="O850" s="439"/>
      <c r="P850" s="439"/>
      <c r="Q850" s="439"/>
      <c r="R850" s="439"/>
      <c r="S850" s="439"/>
      <c r="T850" s="439"/>
      <c r="U850" s="439"/>
      <c r="V850" s="439"/>
      <c r="W850" s="439">
        <v>2520</v>
      </c>
      <c r="X850" s="439"/>
      <c r="Y850" s="439"/>
      <c r="Z850" s="439"/>
      <c r="AA850" s="439"/>
      <c r="AB850" s="439"/>
      <c r="AC850" s="439"/>
      <c r="AD850" s="439"/>
      <c r="AE850" s="439"/>
      <c r="AF850" s="439"/>
      <c r="AG850" s="402"/>
    </row>
    <row r="851" spans="1:33" s="83" customFormat="1" ht="14.1" customHeight="1" x14ac:dyDescent="0.2">
      <c r="A851" s="81"/>
      <c r="B851" s="397" t="s">
        <v>439</v>
      </c>
      <c r="C851" s="244" t="s">
        <v>1845</v>
      </c>
      <c r="D851" s="477"/>
      <c r="E851" s="296"/>
      <c r="F851" s="402">
        <v>9442.42</v>
      </c>
      <c r="G851" s="82"/>
      <c r="H851" s="438"/>
      <c r="I851" s="439"/>
      <c r="J851" s="439"/>
      <c r="K851" s="439"/>
      <c r="L851" s="439"/>
      <c r="M851" s="439"/>
      <c r="N851" s="439"/>
      <c r="O851" s="439"/>
      <c r="P851" s="439"/>
      <c r="Q851" s="439"/>
      <c r="R851" s="439"/>
      <c r="S851" s="439"/>
      <c r="T851" s="439"/>
      <c r="U851" s="439"/>
      <c r="V851" s="439"/>
      <c r="W851" s="439">
        <v>7317.88</v>
      </c>
      <c r="X851" s="439">
        <v>2124.54</v>
      </c>
      <c r="Y851" s="439"/>
      <c r="Z851" s="439"/>
      <c r="AA851" s="439"/>
      <c r="AB851" s="439"/>
      <c r="AC851" s="439"/>
      <c r="AD851" s="439"/>
      <c r="AE851" s="439"/>
      <c r="AF851" s="439"/>
      <c r="AG851" s="402"/>
    </row>
    <row r="852" spans="1:33" s="83" customFormat="1" ht="14.1" customHeight="1" x14ac:dyDescent="0.2">
      <c r="A852" s="81"/>
      <c r="B852" s="397" t="s">
        <v>440</v>
      </c>
      <c r="C852" s="244" t="s">
        <v>1846</v>
      </c>
      <c r="D852" s="477"/>
      <c r="E852" s="296"/>
      <c r="F852" s="402">
        <v>1698.3</v>
      </c>
      <c r="G852" s="82"/>
      <c r="H852" s="438"/>
      <c r="I852" s="439"/>
      <c r="J852" s="439"/>
      <c r="K852" s="439"/>
      <c r="L852" s="439"/>
      <c r="M852" s="439"/>
      <c r="N852" s="439"/>
      <c r="O852" s="439"/>
      <c r="P852" s="439"/>
      <c r="Q852" s="439"/>
      <c r="R852" s="439"/>
      <c r="S852" s="439"/>
      <c r="T852" s="439"/>
      <c r="U852" s="439"/>
      <c r="V852" s="439"/>
      <c r="W852" s="439"/>
      <c r="X852" s="439">
        <v>1698.3</v>
      </c>
      <c r="Y852" s="439"/>
      <c r="Z852" s="439"/>
      <c r="AA852" s="439"/>
      <c r="AB852" s="439"/>
      <c r="AC852" s="439"/>
      <c r="AD852" s="439"/>
      <c r="AE852" s="439"/>
      <c r="AF852" s="439"/>
      <c r="AG852" s="402"/>
    </row>
    <row r="853" spans="1:33" s="83" customFormat="1" ht="14.1" customHeight="1" x14ac:dyDescent="0.2">
      <c r="A853" s="81"/>
      <c r="B853" s="397" t="s">
        <v>441</v>
      </c>
      <c r="C853" s="244" t="s">
        <v>1847</v>
      </c>
      <c r="D853" s="477"/>
      <c r="E853" s="296"/>
      <c r="F853" s="402">
        <v>21606.75</v>
      </c>
      <c r="G853" s="82"/>
      <c r="H853" s="438"/>
      <c r="I853" s="439"/>
      <c r="J853" s="439"/>
      <c r="K853" s="439"/>
      <c r="L853" s="439"/>
      <c r="M853" s="439"/>
      <c r="N853" s="439"/>
      <c r="O853" s="439"/>
      <c r="P853" s="439"/>
      <c r="Q853" s="439"/>
      <c r="R853" s="439"/>
      <c r="S853" s="439"/>
      <c r="T853" s="439"/>
      <c r="U853" s="439"/>
      <c r="V853" s="439"/>
      <c r="W853" s="439"/>
      <c r="X853" s="439">
        <v>21606.75</v>
      </c>
      <c r="Y853" s="439"/>
      <c r="Z853" s="439"/>
      <c r="AA853" s="439"/>
      <c r="AB853" s="439"/>
      <c r="AC853" s="439"/>
      <c r="AD853" s="439"/>
      <c r="AE853" s="439"/>
      <c r="AF853" s="439"/>
      <c r="AG853" s="402"/>
    </row>
    <row r="854" spans="1:33" s="83" customFormat="1" ht="14.1" customHeight="1" x14ac:dyDescent="0.2">
      <c r="A854" s="81"/>
      <c r="B854" s="397" t="s">
        <v>442</v>
      </c>
      <c r="C854" s="244" t="s">
        <v>1848</v>
      </c>
      <c r="D854" s="477"/>
      <c r="E854" s="296"/>
      <c r="F854" s="402">
        <v>27396.560000000001</v>
      </c>
      <c r="G854" s="82"/>
      <c r="H854" s="438"/>
      <c r="I854" s="439"/>
      <c r="J854" s="439"/>
      <c r="K854" s="439"/>
      <c r="L854" s="439"/>
      <c r="M854" s="439"/>
      <c r="N854" s="439"/>
      <c r="O854" s="439"/>
      <c r="P854" s="439"/>
      <c r="Q854" s="439"/>
      <c r="R854" s="439"/>
      <c r="S854" s="439"/>
      <c r="T854" s="439"/>
      <c r="U854" s="439"/>
      <c r="V854" s="439"/>
      <c r="W854" s="439"/>
      <c r="X854" s="439">
        <v>27396.560000000001</v>
      </c>
      <c r="Y854" s="439"/>
      <c r="Z854" s="439"/>
      <c r="AA854" s="439"/>
      <c r="AB854" s="439"/>
      <c r="AC854" s="439"/>
      <c r="AD854" s="439"/>
      <c r="AE854" s="439"/>
      <c r="AF854" s="439"/>
      <c r="AG854" s="402"/>
    </row>
    <row r="855" spans="1:33" s="83" customFormat="1" ht="14.1" customHeight="1" x14ac:dyDescent="0.2">
      <c r="A855" s="81"/>
      <c r="B855" s="397" t="s">
        <v>1059</v>
      </c>
      <c r="C855" s="244" t="s">
        <v>1849</v>
      </c>
      <c r="D855" s="477"/>
      <c r="E855" s="296"/>
      <c r="F855" s="402">
        <v>5601.18</v>
      </c>
      <c r="G855" s="82"/>
      <c r="H855" s="438"/>
      <c r="I855" s="439"/>
      <c r="J855" s="439"/>
      <c r="K855" s="439"/>
      <c r="L855" s="439"/>
      <c r="M855" s="439"/>
      <c r="N855" s="439"/>
      <c r="O855" s="439"/>
      <c r="P855" s="439"/>
      <c r="Q855" s="439"/>
      <c r="R855" s="439"/>
      <c r="S855" s="439"/>
      <c r="T855" s="439"/>
      <c r="U855" s="439"/>
      <c r="V855" s="439"/>
      <c r="W855" s="439"/>
      <c r="X855" s="439">
        <v>5601.18</v>
      </c>
      <c r="Y855" s="439"/>
      <c r="Z855" s="439"/>
      <c r="AA855" s="439"/>
      <c r="AB855" s="439"/>
      <c r="AC855" s="439"/>
      <c r="AD855" s="439"/>
      <c r="AE855" s="439"/>
      <c r="AF855" s="439"/>
      <c r="AG855" s="402"/>
    </row>
    <row r="856" spans="1:33" s="83" customFormat="1" ht="14.1" customHeight="1" x14ac:dyDescent="0.2">
      <c r="A856" s="81"/>
      <c r="B856" s="397" t="s">
        <v>1060</v>
      </c>
      <c r="C856" s="244" t="s">
        <v>1850</v>
      </c>
      <c r="D856" s="477"/>
      <c r="E856" s="296"/>
      <c r="F856" s="402">
        <v>41542.6</v>
      </c>
      <c r="G856" s="82"/>
      <c r="H856" s="438"/>
      <c r="I856" s="439"/>
      <c r="J856" s="439"/>
      <c r="K856" s="439"/>
      <c r="L856" s="439"/>
      <c r="M856" s="439"/>
      <c r="N856" s="439"/>
      <c r="O856" s="439"/>
      <c r="P856" s="439"/>
      <c r="Q856" s="439"/>
      <c r="R856" s="439"/>
      <c r="S856" s="439"/>
      <c r="T856" s="439"/>
      <c r="U856" s="439"/>
      <c r="V856" s="439"/>
      <c r="W856" s="439"/>
      <c r="X856" s="439">
        <v>28820.18</v>
      </c>
      <c r="Y856" s="439">
        <v>12722.42</v>
      </c>
      <c r="Z856" s="439"/>
      <c r="AA856" s="439"/>
      <c r="AB856" s="439"/>
      <c r="AC856" s="439"/>
      <c r="AD856" s="439"/>
      <c r="AE856" s="439"/>
      <c r="AF856" s="439"/>
      <c r="AG856" s="402"/>
    </row>
    <row r="857" spans="1:33" s="83" customFormat="1" ht="14.1" customHeight="1" x14ac:dyDescent="0.2">
      <c r="A857" s="81"/>
      <c r="B857" s="397" t="s">
        <v>1061</v>
      </c>
      <c r="C857" s="244" t="s">
        <v>1851</v>
      </c>
      <c r="D857" s="477"/>
      <c r="E857" s="296"/>
      <c r="F857" s="402">
        <v>24191.25</v>
      </c>
      <c r="G857" s="82"/>
      <c r="H857" s="438"/>
      <c r="I857" s="439"/>
      <c r="J857" s="439"/>
      <c r="K857" s="439"/>
      <c r="L857" s="439"/>
      <c r="M857" s="439"/>
      <c r="N857" s="439"/>
      <c r="O857" s="439"/>
      <c r="P857" s="439"/>
      <c r="Q857" s="439"/>
      <c r="R857" s="439"/>
      <c r="S857" s="439"/>
      <c r="T857" s="439"/>
      <c r="U857" s="439"/>
      <c r="V857" s="439"/>
      <c r="W857" s="439"/>
      <c r="X857" s="439"/>
      <c r="Y857" s="439">
        <v>24191.25</v>
      </c>
      <c r="Z857" s="439"/>
      <c r="AA857" s="439"/>
      <c r="AB857" s="439"/>
      <c r="AC857" s="439"/>
      <c r="AD857" s="439"/>
      <c r="AE857" s="439"/>
      <c r="AF857" s="439"/>
      <c r="AG857" s="402"/>
    </row>
    <row r="858" spans="1:33" s="83" customFormat="1" ht="14.1" customHeight="1" x14ac:dyDescent="0.2">
      <c r="A858" s="81"/>
      <c r="B858" s="397" t="s">
        <v>1062</v>
      </c>
      <c r="C858" s="244" t="s">
        <v>1852</v>
      </c>
      <c r="D858" s="477"/>
      <c r="E858" s="296"/>
      <c r="F858" s="403">
        <v>967.65</v>
      </c>
      <c r="G858" s="82"/>
      <c r="H858" s="440"/>
      <c r="I858" s="441"/>
      <c r="J858" s="441"/>
      <c r="K858" s="441"/>
      <c r="L858" s="441"/>
      <c r="M858" s="441"/>
      <c r="N858" s="441"/>
      <c r="O858" s="441"/>
      <c r="P858" s="441"/>
      <c r="Q858" s="441"/>
      <c r="R858" s="441"/>
      <c r="S858" s="441"/>
      <c r="T858" s="441"/>
      <c r="U858" s="441"/>
      <c r="V858" s="441"/>
      <c r="W858" s="441"/>
      <c r="X858" s="441"/>
      <c r="Y858" s="441">
        <v>967.65</v>
      </c>
      <c r="Z858" s="441"/>
      <c r="AA858" s="441"/>
      <c r="AB858" s="441"/>
      <c r="AC858" s="441"/>
      <c r="AD858" s="441"/>
      <c r="AE858" s="441"/>
      <c r="AF858" s="441"/>
      <c r="AG858" s="403"/>
    </row>
    <row r="859" spans="1:33" s="83" customFormat="1" ht="14.1" customHeight="1" x14ac:dyDescent="0.2">
      <c r="A859" s="81"/>
      <c r="B859" s="397" t="s">
        <v>1063</v>
      </c>
      <c r="C859" s="244" t="s">
        <v>1853</v>
      </c>
      <c r="D859" s="477"/>
      <c r="E859" s="296"/>
      <c r="F859" s="402">
        <v>113590</v>
      </c>
      <c r="G859" s="82"/>
      <c r="H859" s="438"/>
      <c r="I859" s="439"/>
      <c r="J859" s="439"/>
      <c r="K859" s="439"/>
      <c r="L859" s="439"/>
      <c r="M859" s="439"/>
      <c r="N859" s="439"/>
      <c r="O859" s="439"/>
      <c r="P859" s="439"/>
      <c r="Q859" s="439"/>
      <c r="R859" s="439"/>
      <c r="S859" s="439"/>
      <c r="T859" s="439"/>
      <c r="U859" s="439"/>
      <c r="V859" s="439"/>
      <c r="W859" s="439"/>
      <c r="X859" s="439"/>
      <c r="Y859" s="439">
        <v>20588.189999999999</v>
      </c>
      <c r="Z859" s="439">
        <v>56795</v>
      </c>
      <c r="AA859" s="439">
        <v>36206.81</v>
      </c>
      <c r="AB859" s="439"/>
      <c r="AC859" s="439"/>
      <c r="AD859" s="439"/>
      <c r="AE859" s="439"/>
      <c r="AF859" s="439"/>
      <c r="AG859" s="402"/>
    </row>
    <row r="860" spans="1:33" s="83" customFormat="1" ht="14.1" customHeight="1" x14ac:dyDescent="0.2">
      <c r="A860" s="81"/>
      <c r="B860" s="397" t="s">
        <v>1064</v>
      </c>
      <c r="C860" s="244" t="s">
        <v>1854</v>
      </c>
      <c r="D860" s="477"/>
      <c r="E860" s="296"/>
      <c r="F860" s="402">
        <v>15336.96</v>
      </c>
      <c r="G860" s="82"/>
      <c r="H860" s="438"/>
      <c r="I860" s="439"/>
      <c r="J860" s="439"/>
      <c r="K860" s="439"/>
      <c r="L860" s="439"/>
      <c r="M860" s="439"/>
      <c r="N860" s="439"/>
      <c r="O860" s="439"/>
      <c r="P860" s="439"/>
      <c r="Q860" s="439"/>
      <c r="R860" s="439"/>
      <c r="S860" s="439"/>
      <c r="T860" s="439"/>
      <c r="U860" s="439"/>
      <c r="V860" s="439"/>
      <c r="W860" s="439"/>
      <c r="X860" s="439"/>
      <c r="Y860" s="439">
        <v>15336.96</v>
      </c>
      <c r="Z860" s="439"/>
      <c r="AA860" s="439"/>
      <c r="AB860" s="439"/>
      <c r="AC860" s="439"/>
      <c r="AD860" s="439"/>
      <c r="AE860" s="439"/>
      <c r="AF860" s="439"/>
      <c r="AG860" s="402"/>
    </row>
    <row r="861" spans="1:33" s="83" customFormat="1" ht="14.1" customHeight="1" x14ac:dyDescent="0.2">
      <c r="A861" s="81"/>
      <c r="B861" s="397" t="s">
        <v>1065</v>
      </c>
      <c r="C861" s="244" t="s">
        <v>1855</v>
      </c>
      <c r="D861" s="477"/>
      <c r="E861" s="296"/>
      <c r="F861" s="402">
        <v>5400</v>
      </c>
      <c r="G861" s="82"/>
      <c r="H861" s="438"/>
      <c r="I861" s="439"/>
      <c r="J861" s="439"/>
      <c r="K861" s="439"/>
      <c r="L861" s="439"/>
      <c r="M861" s="439"/>
      <c r="N861" s="439"/>
      <c r="O861" s="439"/>
      <c r="P861" s="439"/>
      <c r="Q861" s="439"/>
      <c r="R861" s="439"/>
      <c r="S861" s="439"/>
      <c r="T861" s="439"/>
      <c r="U861" s="439"/>
      <c r="V861" s="439"/>
      <c r="W861" s="439"/>
      <c r="X861" s="439"/>
      <c r="Y861" s="439">
        <v>5400</v>
      </c>
      <c r="Z861" s="439"/>
      <c r="AA861" s="439"/>
      <c r="AB861" s="439"/>
      <c r="AC861" s="439"/>
      <c r="AD861" s="439"/>
      <c r="AE861" s="439"/>
      <c r="AF861" s="439"/>
      <c r="AG861" s="402"/>
    </row>
    <row r="862" spans="1:33" s="83" customFormat="1" ht="14.1" customHeight="1" x14ac:dyDescent="0.2">
      <c r="A862" s="81"/>
      <c r="B862" s="397" t="s">
        <v>1066</v>
      </c>
      <c r="C862" s="244" t="s">
        <v>1856</v>
      </c>
      <c r="D862" s="477"/>
      <c r="E862" s="295"/>
      <c r="F862" s="402">
        <v>1500</v>
      </c>
      <c r="G862" s="82"/>
      <c r="H862" s="438"/>
      <c r="I862" s="439"/>
      <c r="J862" s="439"/>
      <c r="K862" s="439"/>
      <c r="L862" s="439"/>
      <c r="M862" s="439"/>
      <c r="N862" s="439"/>
      <c r="O862" s="439"/>
      <c r="P862" s="439"/>
      <c r="Q862" s="439"/>
      <c r="R862" s="439"/>
      <c r="S862" s="439"/>
      <c r="T862" s="439"/>
      <c r="U862" s="439"/>
      <c r="V862" s="439"/>
      <c r="W862" s="439"/>
      <c r="X862" s="439"/>
      <c r="Y862" s="439">
        <v>1312.5</v>
      </c>
      <c r="Z862" s="439">
        <v>187.5</v>
      </c>
      <c r="AA862" s="439"/>
      <c r="AB862" s="439"/>
      <c r="AC862" s="439"/>
      <c r="AD862" s="439"/>
      <c r="AE862" s="439"/>
      <c r="AF862" s="439"/>
      <c r="AG862" s="402"/>
    </row>
    <row r="863" spans="1:33" s="83" customFormat="1" ht="14.1" customHeight="1" x14ac:dyDescent="0.2">
      <c r="A863" s="81"/>
      <c r="B863" s="397" t="s">
        <v>1067</v>
      </c>
      <c r="C863" s="244" t="s">
        <v>1857</v>
      </c>
      <c r="D863" s="477"/>
      <c r="E863" s="296"/>
      <c r="F863" s="402">
        <v>1985</v>
      </c>
      <c r="G863" s="82"/>
      <c r="H863" s="438"/>
      <c r="I863" s="439"/>
      <c r="J863" s="439"/>
      <c r="K863" s="439"/>
      <c r="L863" s="439"/>
      <c r="M863" s="439"/>
      <c r="N863" s="439"/>
      <c r="O863" s="439"/>
      <c r="P863" s="439"/>
      <c r="Q863" s="439"/>
      <c r="R863" s="439"/>
      <c r="S863" s="439"/>
      <c r="T863" s="439"/>
      <c r="U863" s="439"/>
      <c r="V863" s="439"/>
      <c r="W863" s="439"/>
      <c r="X863" s="439"/>
      <c r="Y863" s="439"/>
      <c r="Z863" s="439">
        <v>1985</v>
      </c>
      <c r="AA863" s="439"/>
      <c r="AB863" s="439"/>
      <c r="AC863" s="439"/>
      <c r="AD863" s="439"/>
      <c r="AE863" s="439"/>
      <c r="AF863" s="439"/>
      <c r="AG863" s="402"/>
    </row>
    <row r="864" spans="1:33" s="83" customFormat="1" ht="14.1" customHeight="1" x14ac:dyDescent="0.2">
      <c r="A864" s="81"/>
      <c r="B864" s="396" t="s">
        <v>38</v>
      </c>
      <c r="C864" s="243" t="s">
        <v>443</v>
      </c>
      <c r="D864" s="476"/>
      <c r="E864" s="296"/>
      <c r="F864" s="401">
        <v>135901.65</v>
      </c>
      <c r="G864" s="82"/>
      <c r="H864" s="436"/>
      <c r="I864" s="437"/>
      <c r="J864" s="437"/>
      <c r="K864" s="437"/>
      <c r="L864" s="437"/>
      <c r="M864" s="437"/>
      <c r="N864" s="437"/>
      <c r="O864" s="437"/>
      <c r="P864" s="437"/>
      <c r="Q864" s="437"/>
      <c r="R864" s="437"/>
      <c r="S864" s="437"/>
      <c r="T864" s="437"/>
      <c r="U864" s="437"/>
      <c r="V864" s="437"/>
      <c r="W864" s="437"/>
      <c r="X864" s="437"/>
      <c r="Y864" s="437"/>
      <c r="Z864" s="437">
        <v>54348.33</v>
      </c>
      <c r="AA864" s="437">
        <v>81553.320000000007</v>
      </c>
      <c r="AB864" s="437"/>
      <c r="AC864" s="437"/>
      <c r="AD864" s="437"/>
      <c r="AE864" s="437"/>
      <c r="AF864" s="437"/>
      <c r="AG864" s="401"/>
    </row>
    <row r="865" spans="1:33" s="83" customFormat="1" ht="14.1" customHeight="1" x14ac:dyDescent="0.2">
      <c r="A865" s="81"/>
      <c r="B865" s="397" t="s">
        <v>39</v>
      </c>
      <c r="C865" s="244" t="s">
        <v>1858</v>
      </c>
      <c r="D865" s="477"/>
      <c r="E865" s="296"/>
      <c r="F865" s="402">
        <v>31500</v>
      </c>
      <c r="G865" s="82"/>
      <c r="H865" s="438"/>
      <c r="I865" s="439"/>
      <c r="J865" s="439"/>
      <c r="K865" s="439"/>
      <c r="L865" s="439"/>
      <c r="M865" s="439"/>
      <c r="N865" s="439"/>
      <c r="O865" s="439"/>
      <c r="P865" s="439"/>
      <c r="Q865" s="439"/>
      <c r="R865" s="439"/>
      <c r="S865" s="439"/>
      <c r="T865" s="439"/>
      <c r="U865" s="439"/>
      <c r="V865" s="439"/>
      <c r="W865" s="439"/>
      <c r="X865" s="439"/>
      <c r="Y865" s="439"/>
      <c r="Z865" s="439">
        <v>31500</v>
      </c>
      <c r="AA865" s="439"/>
      <c r="AB865" s="439"/>
      <c r="AC865" s="439"/>
      <c r="AD865" s="439"/>
      <c r="AE865" s="439"/>
      <c r="AF865" s="439"/>
      <c r="AG865" s="402"/>
    </row>
    <row r="866" spans="1:33" s="83" customFormat="1" ht="14.1" customHeight="1" x14ac:dyDescent="0.2">
      <c r="A866" s="81"/>
      <c r="B866" s="397" t="s">
        <v>40</v>
      </c>
      <c r="C866" s="244" t="s">
        <v>1859</v>
      </c>
      <c r="D866" s="477"/>
      <c r="E866" s="296"/>
      <c r="F866" s="402">
        <v>1638</v>
      </c>
      <c r="G866" s="82"/>
      <c r="H866" s="438"/>
      <c r="I866" s="439"/>
      <c r="J866" s="439"/>
      <c r="K866" s="439"/>
      <c r="L866" s="439"/>
      <c r="M866" s="439"/>
      <c r="N866" s="439"/>
      <c r="O866" s="439"/>
      <c r="P866" s="439"/>
      <c r="Q866" s="439"/>
      <c r="R866" s="439"/>
      <c r="S866" s="439"/>
      <c r="T866" s="439"/>
      <c r="U866" s="439"/>
      <c r="V866" s="439"/>
      <c r="W866" s="439"/>
      <c r="X866" s="439"/>
      <c r="Y866" s="439"/>
      <c r="Z866" s="439">
        <v>1638</v>
      </c>
      <c r="AA866" s="439"/>
      <c r="AB866" s="439"/>
      <c r="AC866" s="439"/>
      <c r="AD866" s="439"/>
      <c r="AE866" s="439"/>
      <c r="AF866" s="439"/>
      <c r="AG866" s="402"/>
    </row>
    <row r="867" spans="1:33" s="83" customFormat="1" ht="14.1" customHeight="1" x14ac:dyDescent="0.2">
      <c r="A867" s="81"/>
      <c r="B867" s="397" t="s">
        <v>41</v>
      </c>
      <c r="C867" s="244" t="s">
        <v>1860</v>
      </c>
      <c r="D867" s="477"/>
      <c r="E867" s="296"/>
      <c r="F867" s="402">
        <v>42259.8</v>
      </c>
      <c r="G867" s="82"/>
      <c r="H867" s="438"/>
      <c r="I867" s="439"/>
      <c r="J867" s="439"/>
      <c r="K867" s="439"/>
      <c r="L867" s="439"/>
      <c r="M867" s="439"/>
      <c r="N867" s="439"/>
      <c r="O867" s="439"/>
      <c r="P867" s="439"/>
      <c r="Q867" s="439"/>
      <c r="R867" s="439"/>
      <c r="S867" s="439"/>
      <c r="T867" s="439"/>
      <c r="U867" s="439"/>
      <c r="V867" s="439"/>
      <c r="W867" s="439"/>
      <c r="X867" s="439"/>
      <c r="Y867" s="439"/>
      <c r="Z867" s="439">
        <v>10300.83</v>
      </c>
      <c r="AA867" s="439">
        <v>31958.97</v>
      </c>
      <c r="AB867" s="439"/>
      <c r="AC867" s="439"/>
      <c r="AD867" s="439"/>
      <c r="AE867" s="439"/>
      <c r="AF867" s="439"/>
      <c r="AG867" s="402"/>
    </row>
    <row r="868" spans="1:33" s="83" customFormat="1" ht="14.1" customHeight="1" x14ac:dyDescent="0.2">
      <c r="A868" s="81"/>
      <c r="B868" s="397" t="s">
        <v>42</v>
      </c>
      <c r="C868" s="244" t="s">
        <v>1861</v>
      </c>
      <c r="D868" s="477"/>
      <c r="E868" s="296"/>
      <c r="F868" s="402">
        <v>2772</v>
      </c>
      <c r="G868" s="82"/>
      <c r="H868" s="438"/>
      <c r="I868" s="439"/>
      <c r="J868" s="439"/>
      <c r="K868" s="439"/>
      <c r="L868" s="439"/>
      <c r="M868" s="439"/>
      <c r="N868" s="439"/>
      <c r="O868" s="439"/>
      <c r="P868" s="439"/>
      <c r="Q868" s="439"/>
      <c r="R868" s="439"/>
      <c r="S868" s="439"/>
      <c r="T868" s="439"/>
      <c r="U868" s="439"/>
      <c r="V868" s="439"/>
      <c r="W868" s="439"/>
      <c r="X868" s="439"/>
      <c r="Y868" s="439"/>
      <c r="Z868" s="439">
        <v>2772</v>
      </c>
      <c r="AA868" s="439"/>
      <c r="AB868" s="439"/>
      <c r="AC868" s="439"/>
      <c r="AD868" s="439"/>
      <c r="AE868" s="439"/>
      <c r="AF868" s="439"/>
      <c r="AG868" s="402"/>
    </row>
    <row r="869" spans="1:33" s="83" customFormat="1" ht="14.1" customHeight="1" x14ac:dyDescent="0.2">
      <c r="A869" s="81"/>
      <c r="B869" s="397" t="s">
        <v>43</v>
      </c>
      <c r="C869" s="244" t="s">
        <v>1862</v>
      </c>
      <c r="D869" s="477"/>
      <c r="E869" s="296"/>
      <c r="F869" s="402">
        <v>31500</v>
      </c>
      <c r="G869" s="82"/>
      <c r="H869" s="438"/>
      <c r="I869" s="439"/>
      <c r="J869" s="439"/>
      <c r="K869" s="439"/>
      <c r="L869" s="439"/>
      <c r="M869" s="439"/>
      <c r="N869" s="439"/>
      <c r="O869" s="439"/>
      <c r="P869" s="439"/>
      <c r="Q869" s="439"/>
      <c r="R869" s="439"/>
      <c r="S869" s="439"/>
      <c r="T869" s="439"/>
      <c r="U869" s="439"/>
      <c r="V869" s="439"/>
      <c r="W869" s="439"/>
      <c r="X869" s="439"/>
      <c r="Y869" s="439"/>
      <c r="Z869" s="439">
        <v>8137.5</v>
      </c>
      <c r="AA869" s="439">
        <v>23362.5</v>
      </c>
      <c r="AB869" s="439"/>
      <c r="AC869" s="439"/>
      <c r="AD869" s="439"/>
      <c r="AE869" s="439"/>
      <c r="AF869" s="439"/>
      <c r="AG869" s="402"/>
    </row>
    <row r="870" spans="1:33" s="83" customFormat="1" ht="14.1" customHeight="1" x14ac:dyDescent="0.2">
      <c r="A870" s="81"/>
      <c r="B870" s="397" t="s">
        <v>1068</v>
      </c>
      <c r="C870" s="244" t="s">
        <v>1863</v>
      </c>
      <c r="D870" s="477"/>
      <c r="E870" s="295"/>
      <c r="F870" s="402">
        <v>24971.85</v>
      </c>
      <c r="G870" s="82"/>
      <c r="H870" s="438"/>
      <c r="I870" s="439"/>
      <c r="J870" s="439"/>
      <c r="K870" s="439"/>
      <c r="L870" s="439"/>
      <c r="M870" s="439"/>
      <c r="N870" s="439"/>
      <c r="O870" s="439"/>
      <c r="P870" s="439"/>
      <c r="Q870" s="439"/>
      <c r="R870" s="439"/>
      <c r="S870" s="439"/>
      <c r="T870" s="439"/>
      <c r="U870" s="439"/>
      <c r="V870" s="439"/>
      <c r="W870" s="439"/>
      <c r="X870" s="439"/>
      <c r="Y870" s="439"/>
      <c r="Z870" s="439"/>
      <c r="AA870" s="439">
        <v>24971.85</v>
      </c>
      <c r="AB870" s="439"/>
      <c r="AC870" s="439"/>
      <c r="AD870" s="439"/>
      <c r="AE870" s="439"/>
      <c r="AF870" s="439"/>
      <c r="AG870" s="402"/>
    </row>
    <row r="871" spans="1:33" s="83" customFormat="1" ht="14.1" customHeight="1" x14ac:dyDescent="0.2">
      <c r="A871" s="81"/>
      <c r="B871" s="397" t="s">
        <v>1069</v>
      </c>
      <c r="C871" s="244" t="s">
        <v>1864</v>
      </c>
      <c r="D871" s="477"/>
      <c r="E871" s="296"/>
      <c r="F871" s="402">
        <v>1260</v>
      </c>
      <c r="G871" s="82"/>
      <c r="H871" s="438"/>
      <c r="I871" s="439"/>
      <c r="J871" s="439"/>
      <c r="K871" s="439"/>
      <c r="L871" s="439"/>
      <c r="M871" s="439"/>
      <c r="N871" s="439"/>
      <c r="O871" s="439"/>
      <c r="P871" s="439"/>
      <c r="Q871" s="439"/>
      <c r="R871" s="439"/>
      <c r="S871" s="439"/>
      <c r="T871" s="439"/>
      <c r="U871" s="439"/>
      <c r="V871" s="439"/>
      <c r="W871" s="439"/>
      <c r="X871" s="439"/>
      <c r="Y871" s="439"/>
      <c r="Z871" s="439"/>
      <c r="AA871" s="439">
        <v>1260</v>
      </c>
      <c r="AB871" s="439"/>
      <c r="AC871" s="439"/>
      <c r="AD871" s="439"/>
      <c r="AE871" s="439"/>
      <c r="AF871" s="439"/>
      <c r="AG871" s="402"/>
    </row>
    <row r="872" spans="1:33" s="83" customFormat="1" ht="14.1" customHeight="1" x14ac:dyDescent="0.2">
      <c r="A872" s="81"/>
      <c r="B872" s="396" t="s">
        <v>44</v>
      </c>
      <c r="C872" s="243" t="s">
        <v>70</v>
      </c>
      <c r="D872" s="476"/>
      <c r="E872" s="295"/>
      <c r="F872" s="401">
        <v>39890.639999999999</v>
      </c>
      <c r="G872" s="82"/>
      <c r="H872" s="436"/>
      <c r="I872" s="437"/>
      <c r="J872" s="437"/>
      <c r="K872" s="437"/>
      <c r="L872" s="437"/>
      <c r="M872" s="437"/>
      <c r="N872" s="437"/>
      <c r="O872" s="437"/>
      <c r="P872" s="437"/>
      <c r="Q872" s="437"/>
      <c r="R872" s="437"/>
      <c r="S872" s="437">
        <v>901.38</v>
      </c>
      <c r="T872" s="437">
        <v>4756.1899999999996</v>
      </c>
      <c r="U872" s="437">
        <v>4602.7700000000004</v>
      </c>
      <c r="V872" s="437">
        <v>4756.1899999999996</v>
      </c>
      <c r="W872" s="437">
        <v>4756.1899999999996</v>
      </c>
      <c r="X872" s="437">
        <v>4602.7700000000004</v>
      </c>
      <c r="Y872" s="437">
        <v>4756.1899999999996</v>
      </c>
      <c r="Z872" s="437">
        <v>4602.7700000000004</v>
      </c>
      <c r="AA872" s="437">
        <v>4756.1899999999996</v>
      </c>
      <c r="AB872" s="437">
        <v>1400.01</v>
      </c>
      <c r="AC872" s="437"/>
      <c r="AD872" s="437"/>
      <c r="AE872" s="437"/>
      <c r="AF872" s="437"/>
      <c r="AG872" s="401"/>
    </row>
    <row r="873" spans="1:33" s="83" customFormat="1" ht="14.1" customHeight="1" x14ac:dyDescent="0.2">
      <c r="A873" s="81"/>
      <c r="B873" s="397" t="s">
        <v>45</v>
      </c>
      <c r="C873" s="244" t="s">
        <v>70</v>
      </c>
      <c r="D873" s="477"/>
      <c r="E873" s="296"/>
      <c r="F873" s="402">
        <v>39890.639999999999</v>
      </c>
      <c r="G873" s="82"/>
      <c r="H873" s="438"/>
      <c r="I873" s="439"/>
      <c r="J873" s="439"/>
      <c r="K873" s="439"/>
      <c r="L873" s="439"/>
      <c r="M873" s="439"/>
      <c r="N873" s="439"/>
      <c r="O873" s="439"/>
      <c r="P873" s="439"/>
      <c r="Q873" s="439"/>
      <c r="R873" s="439"/>
      <c r="S873" s="439">
        <v>901.38</v>
      </c>
      <c r="T873" s="439">
        <v>4756.1899999999996</v>
      </c>
      <c r="U873" s="439">
        <v>4602.7700000000004</v>
      </c>
      <c r="V873" s="439">
        <v>4756.1899999999996</v>
      </c>
      <c r="W873" s="439">
        <v>4756.1899999999996</v>
      </c>
      <c r="X873" s="439">
        <v>4602.7700000000004</v>
      </c>
      <c r="Y873" s="439">
        <v>4756.1899999999996</v>
      </c>
      <c r="Z873" s="439">
        <v>4602.7700000000004</v>
      </c>
      <c r="AA873" s="439">
        <v>4756.1899999999996</v>
      </c>
      <c r="AB873" s="439">
        <v>1400.01</v>
      </c>
      <c r="AC873" s="439"/>
      <c r="AD873" s="439"/>
      <c r="AE873" s="439"/>
      <c r="AF873" s="439"/>
      <c r="AG873" s="402"/>
    </row>
    <row r="874" spans="1:33" s="83" customFormat="1" ht="14.1" customHeight="1" x14ac:dyDescent="0.2">
      <c r="A874" s="81"/>
      <c r="B874" s="396" t="s">
        <v>444</v>
      </c>
      <c r="C874" s="243" t="s">
        <v>445</v>
      </c>
      <c r="D874" s="476"/>
      <c r="E874" s="296"/>
      <c r="F874" s="401">
        <v>23849.279999999999</v>
      </c>
      <c r="G874" s="82"/>
      <c r="H874" s="436"/>
      <c r="I874" s="437"/>
      <c r="J874" s="437"/>
      <c r="K874" s="437"/>
      <c r="L874" s="437"/>
      <c r="M874" s="437"/>
      <c r="N874" s="437"/>
      <c r="O874" s="437"/>
      <c r="P874" s="437"/>
      <c r="Q874" s="437"/>
      <c r="R874" s="437"/>
      <c r="S874" s="437"/>
      <c r="T874" s="437"/>
      <c r="U874" s="437"/>
      <c r="V874" s="437"/>
      <c r="W874" s="437"/>
      <c r="X874" s="437"/>
      <c r="Y874" s="437"/>
      <c r="Z874" s="437">
        <v>4723.99</v>
      </c>
      <c r="AA874" s="437">
        <v>11374.27</v>
      </c>
      <c r="AB874" s="437">
        <v>7751.02</v>
      </c>
      <c r="AC874" s="437"/>
      <c r="AD874" s="437"/>
      <c r="AE874" s="437"/>
      <c r="AF874" s="437"/>
      <c r="AG874" s="401"/>
    </row>
    <row r="875" spans="1:33" s="83" customFormat="1" ht="14.1" customHeight="1" x14ac:dyDescent="0.2">
      <c r="A875" s="81"/>
      <c r="B875" s="397" t="s">
        <v>446</v>
      </c>
      <c r="C875" s="244" t="s">
        <v>1865</v>
      </c>
      <c r="D875" s="477"/>
      <c r="E875" s="296"/>
      <c r="F875" s="402">
        <v>23849.279999999999</v>
      </c>
      <c r="G875" s="82"/>
      <c r="H875" s="438"/>
      <c r="I875" s="439"/>
      <c r="J875" s="439"/>
      <c r="K875" s="439"/>
      <c r="L875" s="439"/>
      <c r="M875" s="439"/>
      <c r="N875" s="439"/>
      <c r="O875" s="439"/>
      <c r="P875" s="439"/>
      <c r="Q875" s="439"/>
      <c r="R875" s="439"/>
      <c r="S875" s="439"/>
      <c r="T875" s="439"/>
      <c r="U875" s="439"/>
      <c r="V875" s="439"/>
      <c r="W875" s="439"/>
      <c r="X875" s="439"/>
      <c r="Y875" s="439"/>
      <c r="Z875" s="439">
        <v>4723.99</v>
      </c>
      <c r="AA875" s="439">
        <v>11374.27</v>
      </c>
      <c r="AB875" s="439">
        <v>7751.02</v>
      </c>
      <c r="AC875" s="439"/>
      <c r="AD875" s="439"/>
      <c r="AE875" s="439"/>
      <c r="AF875" s="439"/>
      <c r="AG875" s="402"/>
    </row>
    <row r="876" spans="1:33" s="83" customFormat="1" ht="14.1" customHeight="1" x14ac:dyDescent="0.2">
      <c r="A876" s="81"/>
      <c r="B876" s="395" t="s">
        <v>447</v>
      </c>
      <c r="C876" s="242" t="s">
        <v>1866</v>
      </c>
      <c r="D876" s="475"/>
      <c r="E876" s="296"/>
      <c r="F876" s="400">
        <v>1029542.11</v>
      </c>
      <c r="G876" s="82"/>
      <c r="H876" s="434">
        <v>68350.16</v>
      </c>
      <c r="I876" s="435">
        <v>68636.14</v>
      </c>
      <c r="J876" s="435">
        <v>70924.009999999995</v>
      </c>
      <c r="K876" s="435">
        <v>70924.009999999995</v>
      </c>
      <c r="L876" s="435">
        <v>68636.14</v>
      </c>
      <c r="M876" s="435">
        <v>70924.009999999995</v>
      </c>
      <c r="N876" s="435">
        <v>68636.14</v>
      </c>
      <c r="O876" s="435">
        <v>70924.009999999995</v>
      </c>
      <c r="P876" s="435">
        <v>70924.009999999995</v>
      </c>
      <c r="Q876" s="435">
        <v>64060.4</v>
      </c>
      <c r="R876" s="435">
        <v>70924.009999999995</v>
      </c>
      <c r="S876" s="435">
        <v>68636.14</v>
      </c>
      <c r="T876" s="435">
        <v>70924.009999999995</v>
      </c>
      <c r="U876" s="435">
        <v>68636.14</v>
      </c>
      <c r="V876" s="435">
        <v>57482.77</v>
      </c>
      <c r="W876" s="435"/>
      <c r="X876" s="435"/>
      <c r="Y876" s="435"/>
      <c r="Z876" s="435"/>
      <c r="AA876" s="435"/>
      <c r="AB876" s="435"/>
      <c r="AC876" s="435"/>
      <c r="AD876" s="435"/>
      <c r="AE876" s="435"/>
      <c r="AF876" s="435"/>
      <c r="AG876" s="400"/>
    </row>
    <row r="877" spans="1:33" s="83" customFormat="1" ht="14.1" customHeight="1" x14ac:dyDescent="0.2">
      <c r="A877" s="81"/>
      <c r="B877" s="395" t="s">
        <v>448</v>
      </c>
      <c r="C877" s="242" t="s">
        <v>1867</v>
      </c>
      <c r="D877" s="475"/>
      <c r="E877" s="296"/>
      <c r="F877" s="400">
        <v>629837.4</v>
      </c>
      <c r="G877" s="82"/>
      <c r="H877" s="434">
        <v>28948.3</v>
      </c>
      <c r="I877" s="435">
        <v>29069.42</v>
      </c>
      <c r="J877" s="435">
        <v>30038.400000000001</v>
      </c>
      <c r="K877" s="435">
        <v>30038.400000000001</v>
      </c>
      <c r="L877" s="435">
        <v>29069.42</v>
      </c>
      <c r="M877" s="435">
        <v>30038.400000000001</v>
      </c>
      <c r="N877" s="435">
        <v>29069.42</v>
      </c>
      <c r="O877" s="435">
        <v>30038.400000000001</v>
      </c>
      <c r="P877" s="435">
        <v>30038.400000000001</v>
      </c>
      <c r="Q877" s="435">
        <v>27131.46</v>
      </c>
      <c r="R877" s="435">
        <v>30038.400000000001</v>
      </c>
      <c r="S877" s="435">
        <v>29069.42</v>
      </c>
      <c r="T877" s="435">
        <v>30038.400000000001</v>
      </c>
      <c r="U877" s="435">
        <v>29069.42</v>
      </c>
      <c r="V877" s="435">
        <v>30038.400000000001</v>
      </c>
      <c r="W877" s="435">
        <v>30038.400000000001</v>
      </c>
      <c r="X877" s="435">
        <v>29069.42</v>
      </c>
      <c r="Y877" s="435">
        <v>30038.400000000001</v>
      </c>
      <c r="Z877" s="435">
        <v>29069.42</v>
      </c>
      <c r="AA877" s="435">
        <v>30038.400000000001</v>
      </c>
      <c r="AB877" s="435">
        <v>30038.400000000001</v>
      </c>
      <c r="AC877" s="435">
        <v>9810.93</v>
      </c>
      <c r="AD877" s="435"/>
      <c r="AE877" s="435"/>
      <c r="AF877" s="435"/>
      <c r="AG877" s="400"/>
    </row>
    <row r="878" spans="1:33" s="83" customFormat="1" ht="14.1" customHeight="1" x14ac:dyDescent="0.2">
      <c r="A878" s="81"/>
      <c r="B878" s="395" t="s">
        <v>449</v>
      </c>
      <c r="C878" s="242" t="s">
        <v>1868</v>
      </c>
      <c r="D878" s="475"/>
      <c r="E878" s="296"/>
      <c r="F878" s="400">
        <v>130046.96</v>
      </c>
      <c r="G878" s="82"/>
      <c r="H878" s="434"/>
      <c r="I878" s="435"/>
      <c r="J878" s="435"/>
      <c r="K878" s="435">
        <v>8127.94</v>
      </c>
      <c r="L878" s="435">
        <v>11146.88</v>
      </c>
      <c r="M878" s="435">
        <v>11518.45</v>
      </c>
      <c r="N878" s="435">
        <v>11146.88</v>
      </c>
      <c r="O878" s="435">
        <v>11518.45</v>
      </c>
      <c r="P878" s="435">
        <v>11518.45</v>
      </c>
      <c r="Q878" s="435">
        <v>10403.76</v>
      </c>
      <c r="R878" s="435">
        <v>11518.45</v>
      </c>
      <c r="S878" s="435">
        <v>11146.88</v>
      </c>
      <c r="T878" s="435">
        <v>11518.45</v>
      </c>
      <c r="U878" s="435">
        <v>11146.88</v>
      </c>
      <c r="V878" s="435">
        <v>9335.51</v>
      </c>
      <c r="W878" s="435"/>
      <c r="X878" s="435"/>
      <c r="Y878" s="435"/>
      <c r="Z878" s="435"/>
      <c r="AA878" s="435"/>
      <c r="AB878" s="435"/>
      <c r="AC878" s="435"/>
      <c r="AD878" s="435"/>
      <c r="AE878" s="435"/>
      <c r="AF878" s="435"/>
      <c r="AG878" s="400"/>
    </row>
    <row r="879" spans="1:33" s="83" customFormat="1" ht="14.1" customHeight="1" x14ac:dyDescent="0.2">
      <c r="A879" s="81"/>
      <c r="B879" s="395" t="s">
        <v>450</v>
      </c>
      <c r="C879" s="242" t="s">
        <v>1869</v>
      </c>
      <c r="D879" s="475"/>
      <c r="E879" s="296"/>
      <c r="F879" s="400">
        <v>68415.070000000007</v>
      </c>
      <c r="G879" s="82"/>
      <c r="H879" s="434"/>
      <c r="I879" s="435"/>
      <c r="J879" s="435"/>
      <c r="K879" s="435"/>
      <c r="L879" s="435"/>
      <c r="M879" s="435"/>
      <c r="N879" s="435"/>
      <c r="O879" s="435"/>
      <c r="P879" s="435"/>
      <c r="Q879" s="435">
        <v>786.77</v>
      </c>
      <c r="R879" s="435">
        <v>8483.4699999999993</v>
      </c>
      <c r="S879" s="435">
        <v>8209.81</v>
      </c>
      <c r="T879" s="435">
        <v>8483.4699999999993</v>
      </c>
      <c r="U879" s="435">
        <v>8209.81</v>
      </c>
      <c r="V879" s="435">
        <v>8483.4699999999993</v>
      </c>
      <c r="W879" s="435">
        <v>8483.4699999999993</v>
      </c>
      <c r="X879" s="435">
        <v>8209.81</v>
      </c>
      <c r="Y879" s="435">
        <v>8483.4699999999993</v>
      </c>
      <c r="Z879" s="435">
        <v>581.53</v>
      </c>
      <c r="AA879" s="435"/>
      <c r="AB879" s="435"/>
      <c r="AC879" s="435"/>
      <c r="AD879" s="435"/>
      <c r="AE879" s="435"/>
      <c r="AF879" s="435"/>
      <c r="AG879" s="400"/>
    </row>
    <row r="880" spans="1:33" s="83" customFormat="1" ht="14.1" customHeight="1" x14ac:dyDescent="0.2">
      <c r="A880" s="81"/>
      <c r="B880" s="395" t="s">
        <v>451</v>
      </c>
      <c r="C880" s="242" t="s">
        <v>1870</v>
      </c>
      <c r="D880" s="475"/>
      <c r="E880" s="296"/>
      <c r="F880" s="400">
        <v>996984.52</v>
      </c>
      <c r="G880" s="82"/>
      <c r="H880" s="434"/>
      <c r="I880" s="435"/>
      <c r="J880" s="435"/>
      <c r="K880" s="435"/>
      <c r="L880" s="435"/>
      <c r="M880" s="435"/>
      <c r="N880" s="435"/>
      <c r="O880" s="435"/>
      <c r="P880" s="435"/>
      <c r="Q880" s="435">
        <v>11465.32</v>
      </c>
      <c r="R880" s="435">
        <v>123626.08</v>
      </c>
      <c r="S880" s="435">
        <v>119638.14</v>
      </c>
      <c r="T880" s="435">
        <v>123626.08</v>
      </c>
      <c r="U880" s="435">
        <v>119638.14</v>
      </c>
      <c r="V880" s="435">
        <v>123626.08</v>
      </c>
      <c r="W880" s="435">
        <v>123626.08</v>
      </c>
      <c r="X880" s="435">
        <v>119638.14</v>
      </c>
      <c r="Y880" s="435">
        <v>123626.08</v>
      </c>
      <c r="Z880" s="435">
        <v>8474.3700000000008</v>
      </c>
      <c r="AA880" s="435"/>
      <c r="AB880" s="435"/>
      <c r="AC880" s="435"/>
      <c r="AD880" s="435"/>
      <c r="AE880" s="435"/>
      <c r="AF880" s="435"/>
      <c r="AG880" s="400"/>
    </row>
    <row r="881" spans="1:33" s="83" customFormat="1" ht="14.1" customHeight="1" x14ac:dyDescent="0.2">
      <c r="A881" s="81"/>
      <c r="B881" s="395" t="s">
        <v>452</v>
      </c>
      <c r="C881" s="242" t="s">
        <v>1871</v>
      </c>
      <c r="D881" s="475"/>
      <c r="E881" s="296"/>
      <c r="F881" s="400">
        <v>152369.04999999999</v>
      </c>
      <c r="G881" s="82"/>
      <c r="H881" s="434"/>
      <c r="I881" s="435"/>
      <c r="J881" s="435"/>
      <c r="K881" s="435"/>
      <c r="L881" s="435"/>
      <c r="M881" s="435"/>
      <c r="N881" s="435"/>
      <c r="O881" s="435"/>
      <c r="P881" s="435"/>
      <c r="Q881" s="435"/>
      <c r="R881" s="435">
        <v>1686.94</v>
      </c>
      <c r="S881" s="435">
        <v>13060.2</v>
      </c>
      <c r="T881" s="435">
        <v>13495.54</v>
      </c>
      <c r="U881" s="435">
        <v>13060.2</v>
      </c>
      <c r="V881" s="435">
        <v>13495.54</v>
      </c>
      <c r="W881" s="435">
        <v>13495.54</v>
      </c>
      <c r="X881" s="435">
        <v>13060.2</v>
      </c>
      <c r="Y881" s="435">
        <v>13495.54</v>
      </c>
      <c r="Z881" s="435">
        <v>13060.2</v>
      </c>
      <c r="AA881" s="435">
        <v>13495.54</v>
      </c>
      <c r="AB881" s="435">
        <v>13495.54</v>
      </c>
      <c r="AC881" s="435">
        <v>12624.86</v>
      </c>
      <c r="AD881" s="435">
        <v>4843.16</v>
      </c>
      <c r="AE881" s="435"/>
      <c r="AF881" s="435"/>
      <c r="AG881" s="400"/>
    </row>
    <row r="882" spans="1:33" s="83" customFormat="1" ht="14.1" customHeight="1" x14ac:dyDescent="0.2">
      <c r="A882" s="81"/>
      <c r="B882" s="395" t="s">
        <v>453</v>
      </c>
      <c r="C882" s="242" t="s">
        <v>1872</v>
      </c>
      <c r="D882" s="475"/>
      <c r="E882" s="296"/>
      <c r="F882" s="400">
        <v>118370.28</v>
      </c>
      <c r="G882" s="82"/>
      <c r="H882" s="434"/>
      <c r="I882" s="435"/>
      <c r="J882" s="435"/>
      <c r="K882" s="435"/>
      <c r="L882" s="435"/>
      <c r="M882" s="435"/>
      <c r="N882" s="435"/>
      <c r="O882" s="435"/>
      <c r="P882" s="435"/>
      <c r="Q882" s="435"/>
      <c r="R882" s="435"/>
      <c r="S882" s="435"/>
      <c r="T882" s="435"/>
      <c r="U882" s="435"/>
      <c r="V882" s="435">
        <v>12251.32</v>
      </c>
      <c r="W882" s="435">
        <v>14677.91</v>
      </c>
      <c r="X882" s="435">
        <v>14204.43</v>
      </c>
      <c r="Y882" s="435">
        <v>14677.91</v>
      </c>
      <c r="Z882" s="435">
        <v>14204.43</v>
      </c>
      <c r="AA882" s="435">
        <v>14677.91</v>
      </c>
      <c r="AB882" s="435">
        <v>14677.91</v>
      </c>
      <c r="AC882" s="435">
        <v>13730.95</v>
      </c>
      <c r="AD882" s="435">
        <v>5267.48</v>
      </c>
      <c r="AE882" s="435"/>
      <c r="AF882" s="435"/>
      <c r="AG882" s="400"/>
    </row>
    <row r="883" spans="1:33" s="83" customFormat="1" ht="14.1" customHeight="1" x14ac:dyDescent="0.2">
      <c r="A883" s="81"/>
      <c r="B883" s="395" t="s">
        <v>454</v>
      </c>
      <c r="C883" s="242" t="s">
        <v>1871</v>
      </c>
      <c r="D883" s="475"/>
      <c r="E883" s="296"/>
      <c r="F883" s="400">
        <v>932211.08</v>
      </c>
      <c r="G883" s="82"/>
      <c r="H883" s="434"/>
      <c r="I883" s="435"/>
      <c r="J883" s="435"/>
      <c r="K883" s="435"/>
      <c r="L883" s="435"/>
      <c r="M883" s="435"/>
      <c r="N883" s="435"/>
      <c r="O883" s="435"/>
      <c r="P883" s="435"/>
      <c r="Q883" s="435"/>
      <c r="R883" s="435"/>
      <c r="S883" s="435"/>
      <c r="T883" s="435"/>
      <c r="U883" s="435"/>
      <c r="V883" s="435"/>
      <c r="W883" s="435"/>
      <c r="X883" s="435"/>
      <c r="Y883" s="435">
        <v>66653.09</v>
      </c>
      <c r="Z883" s="435">
        <v>111865.33</v>
      </c>
      <c r="AA883" s="435">
        <v>115594.17</v>
      </c>
      <c r="AB883" s="435">
        <v>115594.17</v>
      </c>
      <c r="AC883" s="435">
        <v>108136.49</v>
      </c>
      <c r="AD883" s="435">
        <v>115594.17</v>
      </c>
      <c r="AE883" s="435">
        <v>111865.33</v>
      </c>
      <c r="AF883" s="435">
        <v>115594.17</v>
      </c>
      <c r="AG883" s="400">
        <v>71314.149999999994</v>
      </c>
    </row>
    <row r="884" spans="1:33" s="83" customFormat="1" ht="14.1" customHeight="1" x14ac:dyDescent="0.2">
      <c r="A884" s="81"/>
      <c r="B884" s="395" t="s">
        <v>455</v>
      </c>
      <c r="C884" s="242" t="s">
        <v>1873</v>
      </c>
      <c r="D884" s="475"/>
      <c r="E884" s="296"/>
      <c r="F884" s="400">
        <v>1128997.21</v>
      </c>
      <c r="G884" s="82"/>
      <c r="H884" s="434"/>
      <c r="I884" s="435"/>
      <c r="J884" s="435"/>
      <c r="K884" s="435"/>
      <c r="L884" s="435"/>
      <c r="M884" s="435"/>
      <c r="N884" s="435"/>
      <c r="O884" s="435"/>
      <c r="P884" s="435"/>
      <c r="Q884" s="435"/>
      <c r="R884" s="435"/>
      <c r="S884" s="435"/>
      <c r="T884" s="435"/>
      <c r="U884" s="435"/>
      <c r="V884" s="435"/>
      <c r="W884" s="435"/>
      <c r="X884" s="435"/>
      <c r="Y884" s="435">
        <v>49393.63</v>
      </c>
      <c r="Z884" s="435">
        <v>188166.2</v>
      </c>
      <c r="AA884" s="435">
        <v>194438.41</v>
      </c>
      <c r="AB884" s="435">
        <v>194438.41</v>
      </c>
      <c r="AC884" s="435">
        <v>181893.99</v>
      </c>
      <c r="AD884" s="435">
        <v>194438.41</v>
      </c>
      <c r="AE884" s="435">
        <v>126228.16</v>
      </c>
      <c r="AF884" s="435"/>
      <c r="AG884" s="400"/>
    </row>
    <row r="885" spans="1:33" s="83" customFormat="1" ht="14.1" customHeight="1" x14ac:dyDescent="0.2">
      <c r="A885" s="81"/>
      <c r="B885" s="395" t="s">
        <v>456</v>
      </c>
      <c r="C885" s="242" t="s">
        <v>63</v>
      </c>
      <c r="D885" s="475"/>
      <c r="E885" s="296"/>
      <c r="F885" s="400">
        <v>368530.08</v>
      </c>
      <c r="G885" s="82"/>
      <c r="H885" s="434"/>
      <c r="I885" s="435"/>
      <c r="J885" s="435"/>
      <c r="K885" s="435"/>
      <c r="L885" s="435"/>
      <c r="M885" s="435"/>
      <c r="N885" s="435"/>
      <c r="O885" s="435"/>
      <c r="P885" s="435"/>
      <c r="Q885" s="435"/>
      <c r="R885" s="435"/>
      <c r="S885" s="435"/>
      <c r="T885" s="435"/>
      <c r="U885" s="435"/>
      <c r="V885" s="435"/>
      <c r="W885" s="435"/>
      <c r="X885" s="435"/>
      <c r="Y885" s="435"/>
      <c r="Z885" s="435"/>
      <c r="AA885" s="435">
        <v>59118.37</v>
      </c>
      <c r="AB885" s="435">
        <v>63469.07</v>
      </c>
      <c r="AC885" s="435">
        <v>59374.29</v>
      </c>
      <c r="AD885" s="435">
        <v>63469.07</v>
      </c>
      <c r="AE885" s="435">
        <v>61421.68</v>
      </c>
      <c r="AF885" s="435">
        <v>61677.599999999999</v>
      </c>
      <c r="AG885" s="400"/>
    </row>
    <row r="886" spans="1:33" s="240" customFormat="1" ht="14.1" customHeight="1" x14ac:dyDescent="0.2">
      <c r="A886" s="238"/>
      <c r="B886" s="250" t="s">
        <v>83</v>
      </c>
      <c r="C886" s="246" t="s">
        <v>71</v>
      </c>
      <c r="D886" s="479"/>
      <c r="E886" s="496"/>
      <c r="F886" s="399">
        <v>6967897.3300000001</v>
      </c>
      <c r="G886" s="239"/>
      <c r="H886" s="432"/>
      <c r="I886" s="433"/>
      <c r="J886" s="433">
        <v>70280.710000000006</v>
      </c>
      <c r="K886" s="433">
        <v>95890.09</v>
      </c>
      <c r="L886" s="433">
        <v>88829.77</v>
      </c>
      <c r="M886" s="433">
        <v>154460.88</v>
      </c>
      <c r="N886" s="433">
        <v>182645.51</v>
      </c>
      <c r="O886" s="433">
        <v>188678.9</v>
      </c>
      <c r="P886" s="433">
        <v>158423.25</v>
      </c>
      <c r="Q886" s="433">
        <v>115399.17</v>
      </c>
      <c r="R886" s="433">
        <v>131544.5</v>
      </c>
      <c r="S886" s="433">
        <v>164344.34</v>
      </c>
      <c r="T886" s="433">
        <v>230927.04</v>
      </c>
      <c r="U886" s="433">
        <v>277089.68</v>
      </c>
      <c r="V886" s="433">
        <v>360837.26</v>
      </c>
      <c r="W886" s="433">
        <v>369900.64</v>
      </c>
      <c r="X886" s="433">
        <v>367218.06</v>
      </c>
      <c r="Y886" s="433">
        <v>379458.67</v>
      </c>
      <c r="Z886" s="433">
        <v>373438.96</v>
      </c>
      <c r="AA886" s="433">
        <v>412283.85</v>
      </c>
      <c r="AB886" s="433">
        <v>503242.74</v>
      </c>
      <c r="AC886" s="433">
        <v>561608.27</v>
      </c>
      <c r="AD886" s="433">
        <v>618124.36</v>
      </c>
      <c r="AE886" s="433">
        <v>546731.13</v>
      </c>
      <c r="AF886" s="433">
        <v>501058.89</v>
      </c>
      <c r="AG886" s="399">
        <v>115480.73</v>
      </c>
    </row>
    <row r="887" spans="1:33" s="83" customFormat="1" ht="14.1" customHeight="1" x14ac:dyDescent="0.2">
      <c r="A887" s="81"/>
      <c r="B887" s="404">
        <v>5.01</v>
      </c>
      <c r="C887" s="422" t="s">
        <v>2045</v>
      </c>
      <c r="D887" s="480"/>
      <c r="E887" s="296"/>
      <c r="F887" s="405">
        <v>538436.78</v>
      </c>
      <c r="G887" s="82"/>
      <c r="H887" s="442"/>
      <c r="I887" s="443"/>
      <c r="J887" s="443">
        <v>70280.710000000006</v>
      </c>
      <c r="K887" s="443">
        <v>95890.09</v>
      </c>
      <c r="L887" s="443">
        <v>88829.77</v>
      </c>
      <c r="M887" s="443">
        <v>82272.13</v>
      </c>
      <c r="N887" s="443">
        <v>75156.850000000006</v>
      </c>
      <c r="O887" s="443">
        <v>77607.28</v>
      </c>
      <c r="P887" s="443">
        <v>47351.63</v>
      </c>
      <c r="Q887" s="443">
        <v>1048.33</v>
      </c>
      <c r="R887" s="443"/>
      <c r="S887" s="443"/>
      <c r="T887" s="443"/>
      <c r="U887" s="443"/>
      <c r="V887" s="443"/>
      <c r="W887" s="443"/>
      <c r="X887" s="443"/>
      <c r="Y887" s="443"/>
      <c r="Z887" s="443"/>
      <c r="AA887" s="443"/>
      <c r="AB887" s="443"/>
      <c r="AC887" s="443"/>
      <c r="AD887" s="443"/>
      <c r="AE887" s="443"/>
      <c r="AF887" s="443"/>
      <c r="AG887" s="405"/>
    </row>
    <row r="888" spans="1:33" s="83" customFormat="1" ht="14.1" customHeight="1" x14ac:dyDescent="0.2">
      <c r="A888" s="81"/>
      <c r="B888" s="406" t="s">
        <v>1911</v>
      </c>
      <c r="C888" s="423" t="s">
        <v>2046</v>
      </c>
      <c r="D888" s="481"/>
      <c r="E888" s="296"/>
      <c r="F888" s="407">
        <v>11894.86</v>
      </c>
      <c r="G888" s="82"/>
      <c r="H888" s="444"/>
      <c r="I888" s="445"/>
      <c r="J888" s="445">
        <v>2448.36</v>
      </c>
      <c r="K888" s="445">
        <v>2458.27</v>
      </c>
      <c r="L888" s="445">
        <v>2378.9699999999998</v>
      </c>
      <c r="M888" s="445">
        <v>2458.27</v>
      </c>
      <c r="N888" s="445">
        <v>2150.9899999999998</v>
      </c>
      <c r="O888" s="445"/>
      <c r="P888" s="445"/>
      <c r="Q888" s="445"/>
      <c r="R888" s="445"/>
      <c r="S888" s="445"/>
      <c r="T888" s="445"/>
      <c r="U888" s="445"/>
      <c r="V888" s="445"/>
      <c r="W888" s="445"/>
      <c r="X888" s="445"/>
      <c r="Y888" s="445"/>
      <c r="Z888" s="445"/>
      <c r="AA888" s="445"/>
      <c r="AB888" s="445"/>
      <c r="AC888" s="445"/>
      <c r="AD888" s="445"/>
      <c r="AE888" s="445"/>
      <c r="AF888" s="445"/>
      <c r="AG888" s="407"/>
    </row>
    <row r="889" spans="1:33" s="83" customFormat="1" ht="14.1" customHeight="1" x14ac:dyDescent="0.2">
      <c r="A889" s="81"/>
      <c r="B889" s="406" t="s">
        <v>1912</v>
      </c>
      <c r="C889" s="423" t="s">
        <v>2047</v>
      </c>
      <c r="D889" s="481"/>
      <c r="E889" s="296"/>
      <c r="F889" s="407">
        <v>54274.19</v>
      </c>
      <c r="G889" s="82"/>
      <c r="H889" s="444"/>
      <c r="I889" s="445"/>
      <c r="J889" s="445">
        <v>8378.58</v>
      </c>
      <c r="K889" s="445">
        <v>8412.5</v>
      </c>
      <c r="L889" s="445">
        <v>8141.13</v>
      </c>
      <c r="M889" s="445">
        <v>8412.5</v>
      </c>
      <c r="N889" s="445">
        <v>8141.13</v>
      </c>
      <c r="O889" s="445">
        <v>8412.5</v>
      </c>
      <c r="P889" s="445">
        <v>4375.8599999999997</v>
      </c>
      <c r="Q889" s="445"/>
      <c r="R889" s="445"/>
      <c r="S889" s="445"/>
      <c r="T889" s="445"/>
      <c r="U889" s="445"/>
      <c r="V889" s="445"/>
      <c r="W889" s="445"/>
      <c r="X889" s="445"/>
      <c r="Y889" s="445"/>
      <c r="Z889" s="445"/>
      <c r="AA889" s="445"/>
      <c r="AB889" s="445"/>
      <c r="AC889" s="445"/>
      <c r="AD889" s="445"/>
      <c r="AE889" s="445"/>
      <c r="AF889" s="445"/>
      <c r="AG889" s="407"/>
    </row>
    <row r="890" spans="1:33" s="83" customFormat="1" ht="14.1" customHeight="1" x14ac:dyDescent="0.2">
      <c r="A890" s="81"/>
      <c r="B890" s="406" t="s">
        <v>1913</v>
      </c>
      <c r="C890" s="423" t="s">
        <v>2048</v>
      </c>
      <c r="D890" s="481"/>
      <c r="E890" s="296"/>
      <c r="F890" s="407">
        <v>3500.2</v>
      </c>
      <c r="G890" s="82"/>
      <c r="H890" s="444"/>
      <c r="I890" s="445"/>
      <c r="J890" s="445">
        <v>3500.2</v>
      </c>
      <c r="K890" s="445"/>
      <c r="L890" s="445"/>
      <c r="M890" s="445"/>
      <c r="N890" s="445"/>
      <c r="O890" s="445"/>
      <c r="P890" s="445"/>
      <c r="Q890" s="445"/>
      <c r="R890" s="445"/>
      <c r="S890" s="445"/>
      <c r="T890" s="445"/>
      <c r="U890" s="445"/>
      <c r="V890" s="445"/>
      <c r="W890" s="445"/>
      <c r="X890" s="445"/>
      <c r="Y890" s="445"/>
      <c r="Z890" s="445"/>
      <c r="AA890" s="445"/>
      <c r="AB890" s="445"/>
      <c r="AC890" s="445"/>
      <c r="AD890" s="445"/>
      <c r="AE890" s="445"/>
      <c r="AF890" s="445"/>
      <c r="AG890" s="407"/>
    </row>
    <row r="891" spans="1:33" s="83" customFormat="1" ht="14.1" customHeight="1" x14ac:dyDescent="0.2">
      <c r="A891" s="81"/>
      <c r="B891" s="406" t="s">
        <v>1914</v>
      </c>
      <c r="C891" s="423" t="s">
        <v>2049</v>
      </c>
      <c r="D891" s="481"/>
      <c r="E891" s="296"/>
      <c r="F891" s="407">
        <v>2793</v>
      </c>
      <c r="G891" s="82"/>
      <c r="H891" s="444"/>
      <c r="I891" s="445"/>
      <c r="J891" s="445">
        <v>2793</v>
      </c>
      <c r="K891" s="445"/>
      <c r="L891" s="445"/>
      <c r="M891" s="445"/>
      <c r="N891" s="445"/>
      <c r="O891" s="445"/>
      <c r="P891" s="445"/>
      <c r="Q891" s="445"/>
      <c r="R891" s="445"/>
      <c r="S891" s="445"/>
      <c r="T891" s="445"/>
      <c r="U891" s="445"/>
      <c r="V891" s="445"/>
      <c r="W891" s="445"/>
      <c r="X891" s="445"/>
      <c r="Y891" s="445"/>
      <c r="Z891" s="445"/>
      <c r="AA891" s="445"/>
      <c r="AB891" s="445"/>
      <c r="AC891" s="445"/>
      <c r="AD891" s="445"/>
      <c r="AE891" s="445"/>
      <c r="AF891" s="445"/>
      <c r="AG891" s="407"/>
    </row>
    <row r="892" spans="1:33" s="83" customFormat="1" ht="14.1" customHeight="1" x14ac:dyDescent="0.2">
      <c r="A892" s="81"/>
      <c r="B892" s="406" t="s">
        <v>1915</v>
      </c>
      <c r="C892" s="423" t="s">
        <v>2050</v>
      </c>
      <c r="D892" s="481"/>
      <c r="E892" s="296"/>
      <c r="F892" s="407">
        <v>3584.4</v>
      </c>
      <c r="G892" s="82"/>
      <c r="H892" s="444"/>
      <c r="I892" s="445"/>
      <c r="J892" s="445">
        <v>209.09</v>
      </c>
      <c r="K892" s="445">
        <v>3375.31</v>
      </c>
      <c r="L892" s="445"/>
      <c r="M892" s="445"/>
      <c r="N892" s="445"/>
      <c r="O892" s="445"/>
      <c r="P892" s="445"/>
      <c r="Q892" s="445"/>
      <c r="R892" s="445"/>
      <c r="S892" s="445"/>
      <c r="T892" s="445"/>
      <c r="U892" s="445"/>
      <c r="V892" s="445"/>
      <c r="W892" s="445"/>
      <c r="X892" s="445"/>
      <c r="Y892" s="445"/>
      <c r="Z892" s="445"/>
      <c r="AA892" s="445"/>
      <c r="AB892" s="445"/>
      <c r="AC892" s="445"/>
      <c r="AD892" s="445"/>
      <c r="AE892" s="445"/>
      <c r="AF892" s="445"/>
      <c r="AG892" s="407"/>
    </row>
    <row r="893" spans="1:33" s="83" customFormat="1" ht="14.1" customHeight="1" x14ac:dyDescent="0.2">
      <c r="A893" s="81"/>
      <c r="B893" s="406" t="s">
        <v>1916</v>
      </c>
      <c r="C893" s="423" t="s">
        <v>2051</v>
      </c>
      <c r="D893" s="481"/>
      <c r="E893" s="296"/>
      <c r="F893" s="407">
        <v>337484</v>
      </c>
      <c r="G893" s="82"/>
      <c r="H893" s="444"/>
      <c r="I893" s="445"/>
      <c r="J893" s="445">
        <v>52099.09</v>
      </c>
      <c r="K893" s="445">
        <v>52310.02</v>
      </c>
      <c r="L893" s="445">
        <v>50622.6</v>
      </c>
      <c r="M893" s="445">
        <v>52310.02</v>
      </c>
      <c r="N893" s="445">
        <v>50622.6</v>
      </c>
      <c r="O893" s="445">
        <v>52310.02</v>
      </c>
      <c r="P893" s="445">
        <v>27209.65</v>
      </c>
      <c r="Q893" s="445"/>
      <c r="R893" s="445"/>
      <c r="S893" s="445"/>
      <c r="T893" s="445"/>
      <c r="U893" s="445"/>
      <c r="V893" s="445"/>
      <c r="W893" s="445"/>
      <c r="X893" s="445"/>
      <c r="Y893" s="445"/>
      <c r="Z893" s="445"/>
      <c r="AA893" s="445"/>
      <c r="AB893" s="445"/>
      <c r="AC893" s="445"/>
      <c r="AD893" s="445"/>
      <c r="AE893" s="445"/>
      <c r="AF893" s="445"/>
      <c r="AG893" s="407"/>
    </row>
    <row r="894" spans="1:33" s="83" customFormat="1" ht="14.1" customHeight="1" x14ac:dyDescent="0.2">
      <c r="A894" s="81"/>
      <c r="B894" s="406" t="s">
        <v>1917</v>
      </c>
      <c r="C894" s="423" t="s">
        <v>2052</v>
      </c>
      <c r="D894" s="481"/>
      <c r="E894" s="296"/>
      <c r="F894" s="407">
        <v>14612.4</v>
      </c>
      <c r="G894" s="82"/>
      <c r="H894" s="444"/>
      <c r="I894" s="445"/>
      <c r="J894" s="445">
        <v>852.39</v>
      </c>
      <c r="K894" s="445">
        <v>13760.01</v>
      </c>
      <c r="L894" s="445"/>
      <c r="M894" s="445"/>
      <c r="N894" s="445"/>
      <c r="O894" s="445"/>
      <c r="P894" s="445"/>
      <c r="Q894" s="445"/>
      <c r="R894" s="445"/>
      <c r="S894" s="445"/>
      <c r="T894" s="445"/>
      <c r="U894" s="445"/>
      <c r="V894" s="445"/>
      <c r="W894" s="445"/>
      <c r="X894" s="445"/>
      <c r="Y894" s="445"/>
      <c r="Z894" s="445"/>
      <c r="AA894" s="445"/>
      <c r="AB894" s="445"/>
      <c r="AC894" s="445"/>
      <c r="AD894" s="445"/>
      <c r="AE894" s="445"/>
      <c r="AF894" s="445"/>
      <c r="AG894" s="407"/>
    </row>
    <row r="895" spans="1:33" s="83" customFormat="1" ht="14.1" customHeight="1" x14ac:dyDescent="0.2">
      <c r="A895" s="81"/>
      <c r="B895" s="406" t="s">
        <v>1918</v>
      </c>
      <c r="C895" s="423" t="s">
        <v>2053</v>
      </c>
      <c r="D895" s="481"/>
      <c r="E895" s="296"/>
      <c r="F895" s="407">
        <v>55374.14</v>
      </c>
      <c r="G895" s="82"/>
      <c r="H895" s="444"/>
      <c r="I895" s="445"/>
      <c r="J895" s="445"/>
      <c r="K895" s="445">
        <v>15573.98</v>
      </c>
      <c r="L895" s="445">
        <v>27687.07</v>
      </c>
      <c r="M895" s="445">
        <v>12113.09</v>
      </c>
      <c r="N895" s="445"/>
      <c r="O895" s="445"/>
      <c r="P895" s="445"/>
      <c r="Q895" s="445"/>
      <c r="R895" s="445"/>
      <c r="S895" s="445"/>
      <c r="T895" s="445"/>
      <c r="U895" s="445"/>
      <c r="V895" s="445"/>
      <c r="W895" s="445"/>
      <c r="X895" s="445"/>
      <c r="Y895" s="445"/>
      <c r="Z895" s="445"/>
      <c r="AA895" s="445"/>
      <c r="AB895" s="445"/>
      <c r="AC895" s="445"/>
      <c r="AD895" s="445"/>
      <c r="AE895" s="445"/>
      <c r="AF895" s="445"/>
      <c r="AG895" s="407"/>
    </row>
    <row r="896" spans="1:33" s="83" customFormat="1" ht="14.1" customHeight="1" x14ac:dyDescent="0.2">
      <c r="A896" s="81"/>
      <c r="B896" s="408" t="s">
        <v>1919</v>
      </c>
      <c r="C896" s="424" t="s">
        <v>2054</v>
      </c>
      <c r="D896" s="482"/>
      <c r="E896" s="296"/>
      <c r="F896" s="409">
        <v>54919.59</v>
      </c>
      <c r="G896" s="82"/>
      <c r="H896" s="446"/>
      <c r="I896" s="447"/>
      <c r="J896" s="447"/>
      <c r="K896" s="447"/>
      <c r="L896" s="447"/>
      <c r="M896" s="447">
        <v>6978.25</v>
      </c>
      <c r="N896" s="447">
        <v>14242.13</v>
      </c>
      <c r="O896" s="447">
        <v>16884.759999999998</v>
      </c>
      <c r="P896" s="447">
        <v>15766.12</v>
      </c>
      <c r="Q896" s="447">
        <v>1048.33</v>
      </c>
      <c r="R896" s="447"/>
      <c r="S896" s="447"/>
      <c r="T896" s="447"/>
      <c r="U896" s="447"/>
      <c r="V896" s="447"/>
      <c r="W896" s="447"/>
      <c r="X896" s="447"/>
      <c r="Y896" s="447"/>
      <c r="Z896" s="447"/>
      <c r="AA896" s="447"/>
      <c r="AB896" s="447"/>
      <c r="AC896" s="447"/>
      <c r="AD896" s="447"/>
      <c r="AE896" s="447"/>
      <c r="AF896" s="447"/>
      <c r="AG896" s="409"/>
    </row>
    <row r="897" spans="1:33" s="83" customFormat="1" ht="14.1" customHeight="1" x14ac:dyDescent="0.2">
      <c r="A897" s="81"/>
      <c r="B897" s="410" t="s">
        <v>1920</v>
      </c>
      <c r="C897" s="425" t="s">
        <v>55</v>
      </c>
      <c r="D897" s="483"/>
      <c r="E897" s="296"/>
      <c r="F897" s="411">
        <v>5826.1</v>
      </c>
      <c r="G897" s="82"/>
      <c r="H897" s="448"/>
      <c r="I897" s="449"/>
      <c r="J897" s="449"/>
      <c r="K897" s="449"/>
      <c r="L897" s="449"/>
      <c r="M897" s="449">
        <v>5826.1</v>
      </c>
      <c r="N897" s="449"/>
      <c r="O897" s="449"/>
      <c r="P897" s="449"/>
      <c r="Q897" s="449"/>
      <c r="R897" s="449"/>
      <c r="S897" s="449"/>
      <c r="T897" s="449"/>
      <c r="U897" s="449"/>
      <c r="V897" s="449"/>
      <c r="W897" s="449"/>
      <c r="X897" s="449"/>
      <c r="Y897" s="449"/>
      <c r="Z897" s="449"/>
      <c r="AA897" s="449"/>
      <c r="AB897" s="449"/>
      <c r="AC897" s="449"/>
      <c r="AD897" s="449"/>
      <c r="AE897" s="449"/>
      <c r="AF897" s="449"/>
      <c r="AG897" s="411"/>
    </row>
    <row r="898" spans="1:33" s="83" customFormat="1" ht="14.1" customHeight="1" x14ac:dyDescent="0.2">
      <c r="A898" s="81"/>
      <c r="B898" s="410" t="s">
        <v>1921</v>
      </c>
      <c r="C898" s="425" t="s">
        <v>2055</v>
      </c>
      <c r="D898" s="483"/>
      <c r="E898" s="296"/>
      <c r="F898" s="412">
        <v>935.34</v>
      </c>
      <c r="G898" s="82"/>
      <c r="H898" s="450"/>
      <c r="I898" s="451"/>
      <c r="J898" s="451"/>
      <c r="K898" s="451"/>
      <c r="L898" s="451"/>
      <c r="M898" s="451">
        <v>935.34</v>
      </c>
      <c r="N898" s="451"/>
      <c r="O898" s="451"/>
      <c r="P898" s="451"/>
      <c r="Q898" s="451"/>
      <c r="R898" s="451"/>
      <c r="S898" s="451"/>
      <c r="T898" s="451"/>
      <c r="U898" s="451"/>
      <c r="V898" s="451"/>
      <c r="W898" s="451"/>
      <c r="X898" s="451"/>
      <c r="Y898" s="451"/>
      <c r="Z898" s="451"/>
      <c r="AA898" s="451"/>
      <c r="AB898" s="451"/>
      <c r="AC898" s="451"/>
      <c r="AD898" s="451"/>
      <c r="AE898" s="451"/>
      <c r="AF898" s="451"/>
      <c r="AG898" s="412"/>
    </row>
    <row r="899" spans="1:33" s="83" customFormat="1" ht="14.1" customHeight="1" x14ac:dyDescent="0.2">
      <c r="A899" s="81"/>
      <c r="B899" s="410" t="s">
        <v>1922</v>
      </c>
      <c r="C899" s="425" t="s">
        <v>2056</v>
      </c>
      <c r="D899" s="483"/>
      <c r="E899" s="296"/>
      <c r="F899" s="411">
        <v>1238.93</v>
      </c>
      <c r="G899" s="82"/>
      <c r="H899" s="448"/>
      <c r="I899" s="449"/>
      <c r="J899" s="449"/>
      <c r="K899" s="449"/>
      <c r="L899" s="449"/>
      <c r="M899" s="449">
        <v>216.81</v>
      </c>
      <c r="N899" s="449">
        <v>1022.12</v>
      </c>
      <c r="O899" s="449"/>
      <c r="P899" s="449"/>
      <c r="Q899" s="449"/>
      <c r="R899" s="449"/>
      <c r="S899" s="449"/>
      <c r="T899" s="449"/>
      <c r="U899" s="449"/>
      <c r="V899" s="449"/>
      <c r="W899" s="449"/>
      <c r="X899" s="449"/>
      <c r="Y899" s="449"/>
      <c r="Z899" s="449"/>
      <c r="AA899" s="449"/>
      <c r="AB899" s="449"/>
      <c r="AC899" s="449"/>
      <c r="AD899" s="449"/>
      <c r="AE899" s="449"/>
      <c r="AF899" s="449"/>
      <c r="AG899" s="411"/>
    </row>
    <row r="900" spans="1:33" s="83" customFormat="1" ht="14.1" customHeight="1" x14ac:dyDescent="0.2">
      <c r="A900" s="81"/>
      <c r="B900" s="410" t="s">
        <v>1923</v>
      </c>
      <c r="C900" s="425" t="s">
        <v>2057</v>
      </c>
      <c r="D900" s="483"/>
      <c r="E900" s="296"/>
      <c r="F900" s="411">
        <v>16349.38</v>
      </c>
      <c r="G900" s="82"/>
      <c r="H900" s="448"/>
      <c r="I900" s="449"/>
      <c r="J900" s="449"/>
      <c r="K900" s="449"/>
      <c r="L900" s="449"/>
      <c r="M900" s="449"/>
      <c r="N900" s="449">
        <v>13220.01</v>
      </c>
      <c r="O900" s="449">
        <v>3129.37</v>
      </c>
      <c r="P900" s="449"/>
      <c r="Q900" s="449"/>
      <c r="R900" s="449"/>
      <c r="S900" s="449"/>
      <c r="T900" s="449"/>
      <c r="U900" s="449"/>
      <c r="V900" s="449"/>
      <c r="W900" s="449"/>
      <c r="X900" s="449"/>
      <c r="Y900" s="449"/>
      <c r="Z900" s="449"/>
      <c r="AA900" s="449"/>
      <c r="AB900" s="449"/>
      <c r="AC900" s="449"/>
      <c r="AD900" s="449"/>
      <c r="AE900" s="449"/>
      <c r="AF900" s="449"/>
      <c r="AG900" s="411"/>
    </row>
    <row r="901" spans="1:33" s="83" customFormat="1" ht="14.1" customHeight="1" x14ac:dyDescent="0.2">
      <c r="A901" s="81"/>
      <c r="B901" s="410" t="s">
        <v>1924</v>
      </c>
      <c r="C901" s="425" t="s">
        <v>2058</v>
      </c>
      <c r="D901" s="483"/>
      <c r="E901" s="296"/>
      <c r="F901" s="411">
        <v>6809.74</v>
      </c>
      <c r="G901" s="82"/>
      <c r="H901" s="448"/>
      <c r="I901" s="449"/>
      <c r="J901" s="449"/>
      <c r="K901" s="449"/>
      <c r="L901" s="449"/>
      <c r="M901" s="449"/>
      <c r="N901" s="449"/>
      <c r="O901" s="449">
        <v>6809.74</v>
      </c>
      <c r="P901" s="449"/>
      <c r="Q901" s="449"/>
      <c r="R901" s="449"/>
      <c r="S901" s="449"/>
      <c r="T901" s="449"/>
      <c r="U901" s="449"/>
      <c r="V901" s="449"/>
      <c r="W901" s="449"/>
      <c r="X901" s="449"/>
      <c r="Y901" s="449"/>
      <c r="Z901" s="449"/>
      <c r="AA901" s="449"/>
      <c r="AB901" s="449"/>
      <c r="AC901" s="449"/>
      <c r="AD901" s="449"/>
      <c r="AE901" s="449"/>
      <c r="AF901" s="449"/>
      <c r="AG901" s="411"/>
    </row>
    <row r="902" spans="1:33" s="83" customFormat="1" ht="14.1" customHeight="1" x14ac:dyDescent="0.2">
      <c r="A902" s="81"/>
      <c r="B902" s="410" t="s">
        <v>1925</v>
      </c>
      <c r="C902" s="425" t="s">
        <v>2059</v>
      </c>
      <c r="D902" s="483"/>
      <c r="E902" s="296"/>
      <c r="F902" s="411">
        <v>1880.46</v>
      </c>
      <c r="G902" s="82"/>
      <c r="H902" s="448"/>
      <c r="I902" s="449"/>
      <c r="J902" s="449"/>
      <c r="K902" s="449"/>
      <c r="L902" s="449"/>
      <c r="M902" s="449"/>
      <c r="N902" s="449"/>
      <c r="O902" s="449">
        <v>1880.46</v>
      </c>
      <c r="P902" s="449"/>
      <c r="Q902" s="449"/>
      <c r="R902" s="449"/>
      <c r="S902" s="449"/>
      <c r="T902" s="449"/>
      <c r="U902" s="449"/>
      <c r="V902" s="449"/>
      <c r="W902" s="449"/>
      <c r="X902" s="449"/>
      <c r="Y902" s="449"/>
      <c r="Z902" s="449"/>
      <c r="AA902" s="449"/>
      <c r="AB902" s="449"/>
      <c r="AC902" s="449"/>
      <c r="AD902" s="449"/>
      <c r="AE902" s="449"/>
      <c r="AF902" s="449"/>
      <c r="AG902" s="411"/>
    </row>
    <row r="903" spans="1:33" s="83" customFormat="1" ht="14.1" customHeight="1" x14ac:dyDescent="0.2">
      <c r="A903" s="81"/>
      <c r="B903" s="410" t="s">
        <v>1926</v>
      </c>
      <c r="C903" s="425" t="s">
        <v>2060</v>
      </c>
      <c r="D903" s="483"/>
      <c r="E903" s="296"/>
      <c r="F903" s="411">
        <v>17439.64</v>
      </c>
      <c r="G903" s="82"/>
      <c r="H903" s="448"/>
      <c r="I903" s="449"/>
      <c r="J903" s="449"/>
      <c r="K903" s="449"/>
      <c r="L903" s="449"/>
      <c r="M903" s="449"/>
      <c r="N903" s="449"/>
      <c r="O903" s="449">
        <v>5065.1899999999996</v>
      </c>
      <c r="P903" s="449">
        <v>12374.45</v>
      </c>
      <c r="Q903" s="449"/>
      <c r="R903" s="449"/>
      <c r="S903" s="449"/>
      <c r="T903" s="449"/>
      <c r="U903" s="449"/>
      <c r="V903" s="449"/>
      <c r="W903" s="449"/>
      <c r="X903" s="449"/>
      <c r="Y903" s="449"/>
      <c r="Z903" s="449"/>
      <c r="AA903" s="449"/>
      <c r="AB903" s="449"/>
      <c r="AC903" s="449"/>
      <c r="AD903" s="449"/>
      <c r="AE903" s="449"/>
      <c r="AF903" s="449"/>
      <c r="AG903" s="411"/>
    </row>
    <row r="904" spans="1:33" s="83" customFormat="1" ht="14.1" customHeight="1" x14ac:dyDescent="0.2">
      <c r="A904" s="81"/>
      <c r="B904" s="410" t="s">
        <v>1927</v>
      </c>
      <c r="C904" s="425" t="s">
        <v>2061</v>
      </c>
      <c r="D904" s="483"/>
      <c r="E904" s="296"/>
      <c r="F904" s="411">
        <v>4440</v>
      </c>
      <c r="G904" s="82"/>
      <c r="H904" s="448"/>
      <c r="I904" s="449"/>
      <c r="J904" s="449"/>
      <c r="K904" s="449"/>
      <c r="L904" s="449"/>
      <c r="M904" s="449"/>
      <c r="N904" s="449"/>
      <c r="O904" s="449"/>
      <c r="P904" s="449">
        <v>3391.67</v>
      </c>
      <c r="Q904" s="449">
        <v>1048.33</v>
      </c>
      <c r="R904" s="449"/>
      <c r="S904" s="449"/>
      <c r="T904" s="449"/>
      <c r="U904" s="449"/>
      <c r="V904" s="449"/>
      <c r="W904" s="449"/>
      <c r="X904" s="449"/>
      <c r="Y904" s="449"/>
      <c r="Z904" s="449"/>
      <c r="AA904" s="449"/>
      <c r="AB904" s="449"/>
      <c r="AC904" s="449"/>
      <c r="AD904" s="449"/>
      <c r="AE904" s="449"/>
      <c r="AF904" s="449"/>
      <c r="AG904" s="411"/>
    </row>
    <row r="905" spans="1:33" s="83" customFormat="1" ht="14.1" customHeight="1" x14ac:dyDescent="0.2">
      <c r="A905" s="81"/>
      <c r="B905" s="404">
        <v>5.0199999999999996</v>
      </c>
      <c r="C905" s="422" t="s">
        <v>2062</v>
      </c>
      <c r="D905" s="480"/>
      <c r="E905" s="296"/>
      <c r="F905" s="405">
        <v>4536367.08</v>
      </c>
      <c r="G905" s="82"/>
      <c r="H905" s="442"/>
      <c r="I905" s="443"/>
      <c r="J905" s="443"/>
      <c r="K905" s="443"/>
      <c r="L905" s="443"/>
      <c r="M905" s="443">
        <v>72188.75</v>
      </c>
      <c r="N905" s="443">
        <v>107488.66</v>
      </c>
      <c r="O905" s="443">
        <v>111071.62</v>
      </c>
      <c r="P905" s="443">
        <v>111071.62</v>
      </c>
      <c r="Q905" s="443">
        <v>114350.84</v>
      </c>
      <c r="R905" s="443">
        <v>131544.5</v>
      </c>
      <c r="S905" s="443">
        <v>164344.34</v>
      </c>
      <c r="T905" s="443">
        <v>230927.04</v>
      </c>
      <c r="U905" s="443">
        <v>223477.77</v>
      </c>
      <c r="V905" s="443">
        <v>231752.26</v>
      </c>
      <c r="W905" s="443">
        <v>240815.64</v>
      </c>
      <c r="X905" s="443">
        <v>242297.09</v>
      </c>
      <c r="Y905" s="443">
        <v>250373.67</v>
      </c>
      <c r="Z905" s="443">
        <v>242297.09</v>
      </c>
      <c r="AA905" s="443">
        <v>250373.67</v>
      </c>
      <c r="AB905" s="443">
        <v>341332.56</v>
      </c>
      <c r="AC905" s="443">
        <v>392713.33</v>
      </c>
      <c r="AD905" s="443">
        <v>380409.48</v>
      </c>
      <c r="AE905" s="443">
        <v>333765.28000000003</v>
      </c>
      <c r="AF905" s="443">
        <v>283622.53000000003</v>
      </c>
      <c r="AG905" s="405">
        <v>80149.37</v>
      </c>
    </row>
    <row r="906" spans="1:33" s="83" customFormat="1" ht="14.1" customHeight="1" x14ac:dyDescent="0.2">
      <c r="A906" s="81"/>
      <c r="B906" s="406" t="s">
        <v>1928</v>
      </c>
      <c r="C906" s="423" t="s">
        <v>55</v>
      </c>
      <c r="D906" s="481"/>
      <c r="E906" s="296"/>
      <c r="F906" s="413">
        <v>733.9</v>
      </c>
      <c r="G906" s="82"/>
      <c r="H906" s="452"/>
      <c r="I906" s="453"/>
      <c r="J906" s="453"/>
      <c r="K906" s="453"/>
      <c r="L906" s="453"/>
      <c r="M906" s="453"/>
      <c r="N906" s="453"/>
      <c r="O906" s="453"/>
      <c r="P906" s="453"/>
      <c r="Q906" s="453">
        <v>733.9</v>
      </c>
      <c r="R906" s="453"/>
      <c r="S906" s="453"/>
      <c r="T906" s="453"/>
      <c r="U906" s="453"/>
      <c r="V906" s="453"/>
      <c r="W906" s="453"/>
      <c r="X906" s="453"/>
      <c r="Y906" s="453"/>
      <c r="Z906" s="453"/>
      <c r="AA906" s="453"/>
      <c r="AB906" s="453"/>
      <c r="AC906" s="453"/>
      <c r="AD906" s="453"/>
      <c r="AE906" s="453"/>
      <c r="AF906" s="453"/>
      <c r="AG906" s="413"/>
    </row>
    <row r="907" spans="1:33" s="83" customFormat="1" ht="14.1" customHeight="1" x14ac:dyDescent="0.2">
      <c r="A907" s="81"/>
      <c r="B907" s="406" t="s">
        <v>1929</v>
      </c>
      <c r="C907" s="423" t="s">
        <v>56</v>
      </c>
      <c r="D907" s="481"/>
      <c r="E907" s="296"/>
      <c r="F907" s="407">
        <v>15193.36</v>
      </c>
      <c r="G907" s="82"/>
      <c r="H907" s="444"/>
      <c r="I907" s="445"/>
      <c r="J907" s="445"/>
      <c r="K907" s="445"/>
      <c r="L907" s="445"/>
      <c r="M907" s="445"/>
      <c r="N907" s="445"/>
      <c r="O907" s="445"/>
      <c r="P907" s="445"/>
      <c r="Q907" s="445">
        <v>13294.19</v>
      </c>
      <c r="R907" s="445">
        <v>1899.17</v>
      </c>
      <c r="S907" s="445"/>
      <c r="T907" s="445"/>
      <c r="U907" s="445"/>
      <c r="V907" s="445"/>
      <c r="W907" s="445"/>
      <c r="X907" s="445"/>
      <c r="Y907" s="445"/>
      <c r="Z907" s="445"/>
      <c r="AA907" s="445"/>
      <c r="AB907" s="445"/>
      <c r="AC907" s="445"/>
      <c r="AD907" s="445"/>
      <c r="AE907" s="445"/>
      <c r="AF907" s="445"/>
      <c r="AG907" s="407"/>
    </row>
    <row r="908" spans="1:33" s="83" customFormat="1" ht="14.1" customHeight="1" x14ac:dyDescent="0.2">
      <c r="A908" s="81"/>
      <c r="B908" s="406" t="s">
        <v>1930</v>
      </c>
      <c r="C908" s="423" t="s">
        <v>2063</v>
      </c>
      <c r="D908" s="481"/>
      <c r="E908" s="296"/>
      <c r="F908" s="407">
        <v>4193.6400000000003</v>
      </c>
      <c r="G908" s="82"/>
      <c r="H908" s="444"/>
      <c r="I908" s="445"/>
      <c r="J908" s="445"/>
      <c r="K908" s="445"/>
      <c r="L908" s="445"/>
      <c r="M908" s="445"/>
      <c r="N908" s="445"/>
      <c r="O908" s="445"/>
      <c r="P908" s="445"/>
      <c r="Q908" s="445"/>
      <c r="R908" s="445">
        <v>4193.6400000000003</v>
      </c>
      <c r="S908" s="445"/>
      <c r="T908" s="445"/>
      <c r="U908" s="445"/>
      <c r="V908" s="445"/>
      <c r="W908" s="445"/>
      <c r="X908" s="445"/>
      <c r="Y908" s="445"/>
      <c r="Z908" s="445"/>
      <c r="AA908" s="445"/>
      <c r="AB908" s="445"/>
      <c r="AC908" s="445"/>
      <c r="AD908" s="445"/>
      <c r="AE908" s="445"/>
      <c r="AF908" s="445"/>
      <c r="AG908" s="407"/>
    </row>
    <row r="909" spans="1:33" s="83" customFormat="1" ht="14.1" customHeight="1" x14ac:dyDescent="0.2">
      <c r="A909" s="81"/>
      <c r="B909" s="406" t="s">
        <v>1931</v>
      </c>
      <c r="C909" s="423" t="s">
        <v>2064</v>
      </c>
      <c r="D909" s="481"/>
      <c r="E909" s="296"/>
      <c r="F909" s="407">
        <v>25323.39</v>
      </c>
      <c r="G909" s="82"/>
      <c r="H909" s="444"/>
      <c r="I909" s="445"/>
      <c r="J909" s="445"/>
      <c r="K909" s="445"/>
      <c r="L909" s="445"/>
      <c r="M909" s="445"/>
      <c r="N909" s="445"/>
      <c r="O909" s="445"/>
      <c r="P909" s="445"/>
      <c r="Q909" s="445"/>
      <c r="R909" s="445">
        <v>14380.07</v>
      </c>
      <c r="S909" s="445">
        <v>10943.32</v>
      </c>
      <c r="T909" s="445"/>
      <c r="U909" s="445"/>
      <c r="V909" s="445"/>
      <c r="W909" s="445"/>
      <c r="X909" s="445"/>
      <c r="Y909" s="445"/>
      <c r="Z909" s="445"/>
      <c r="AA909" s="445"/>
      <c r="AB909" s="445"/>
      <c r="AC909" s="445"/>
      <c r="AD909" s="445"/>
      <c r="AE909" s="445"/>
      <c r="AF909" s="445"/>
      <c r="AG909" s="407"/>
    </row>
    <row r="910" spans="1:33" s="83" customFormat="1" ht="14.1" customHeight="1" x14ac:dyDescent="0.2">
      <c r="A910" s="81"/>
      <c r="B910" s="414" t="s">
        <v>1932</v>
      </c>
      <c r="C910" s="426" t="s">
        <v>2065</v>
      </c>
      <c r="D910" s="484"/>
      <c r="E910" s="296"/>
      <c r="F910" s="415">
        <v>1308416.26</v>
      </c>
      <c r="G910" s="82"/>
      <c r="H910" s="454"/>
      <c r="I910" s="455"/>
      <c r="J910" s="455"/>
      <c r="K910" s="455"/>
      <c r="L910" s="455"/>
      <c r="M910" s="455"/>
      <c r="N910" s="455"/>
      <c r="O910" s="455"/>
      <c r="P910" s="455"/>
      <c r="Q910" s="455"/>
      <c r="R910" s="455"/>
      <c r="S910" s="455">
        <v>34161.379999999997</v>
      </c>
      <c r="T910" s="455">
        <v>89179.17</v>
      </c>
      <c r="U910" s="455">
        <v>86302.42</v>
      </c>
      <c r="V910" s="455">
        <v>90004.39</v>
      </c>
      <c r="W910" s="455">
        <v>106309.67</v>
      </c>
      <c r="X910" s="455">
        <v>119727.26</v>
      </c>
      <c r="Y910" s="455">
        <v>123718.17</v>
      </c>
      <c r="Z910" s="455">
        <v>119727.26</v>
      </c>
      <c r="AA910" s="455">
        <v>123718.17</v>
      </c>
      <c r="AB910" s="455">
        <v>123718.17</v>
      </c>
      <c r="AC910" s="455">
        <v>115736.35</v>
      </c>
      <c r="AD910" s="455">
        <v>83215.25</v>
      </c>
      <c r="AE910" s="455">
        <v>64179.85</v>
      </c>
      <c r="AF910" s="455">
        <v>28718.720000000001</v>
      </c>
      <c r="AG910" s="415"/>
    </row>
    <row r="911" spans="1:33" s="83" customFormat="1" ht="14.1" customHeight="1" x14ac:dyDescent="0.2">
      <c r="A911" s="81"/>
      <c r="B911" s="410" t="s">
        <v>1933</v>
      </c>
      <c r="C911" s="425" t="s">
        <v>2066</v>
      </c>
      <c r="D911" s="483"/>
      <c r="E911" s="296"/>
      <c r="F911" s="411">
        <v>581501.02</v>
      </c>
      <c r="G911" s="82"/>
      <c r="H911" s="448"/>
      <c r="I911" s="449"/>
      <c r="J911" s="449"/>
      <c r="K911" s="449"/>
      <c r="L911" s="449"/>
      <c r="M911" s="449"/>
      <c r="N911" s="449"/>
      <c r="O911" s="449"/>
      <c r="P911" s="449"/>
      <c r="Q911" s="449"/>
      <c r="R911" s="449"/>
      <c r="S911" s="449">
        <v>21579.14</v>
      </c>
      <c r="T911" s="449">
        <v>56332.91</v>
      </c>
      <c r="U911" s="449">
        <v>54515.72</v>
      </c>
      <c r="V911" s="449">
        <v>56332.91</v>
      </c>
      <c r="W911" s="449">
        <v>56332.91</v>
      </c>
      <c r="X911" s="449">
        <v>54515.72</v>
      </c>
      <c r="Y911" s="449">
        <v>56332.91</v>
      </c>
      <c r="Z911" s="449">
        <v>54515.72</v>
      </c>
      <c r="AA911" s="449">
        <v>56332.91</v>
      </c>
      <c r="AB911" s="449">
        <v>56332.91</v>
      </c>
      <c r="AC911" s="449">
        <v>52698.53</v>
      </c>
      <c r="AD911" s="449">
        <v>5678.72</v>
      </c>
      <c r="AE911" s="449"/>
      <c r="AF911" s="449"/>
      <c r="AG911" s="411"/>
    </row>
    <row r="912" spans="1:33" s="83" customFormat="1" ht="14.1" customHeight="1" x14ac:dyDescent="0.2">
      <c r="A912" s="81"/>
      <c r="B912" s="410" t="s">
        <v>1934</v>
      </c>
      <c r="C912" s="425" t="s">
        <v>2067</v>
      </c>
      <c r="D912" s="483"/>
      <c r="E912" s="296"/>
      <c r="F912" s="411">
        <v>63946.96</v>
      </c>
      <c r="G912" s="82"/>
      <c r="H912" s="448"/>
      <c r="I912" s="449"/>
      <c r="J912" s="449"/>
      <c r="K912" s="449"/>
      <c r="L912" s="449"/>
      <c r="M912" s="449"/>
      <c r="N912" s="449"/>
      <c r="O912" s="449"/>
      <c r="P912" s="449"/>
      <c r="Q912" s="449"/>
      <c r="R912" s="449"/>
      <c r="S912" s="449"/>
      <c r="T912" s="449"/>
      <c r="U912" s="449"/>
      <c r="V912" s="449"/>
      <c r="W912" s="449"/>
      <c r="X912" s="449"/>
      <c r="Y912" s="449"/>
      <c r="Z912" s="449"/>
      <c r="AA912" s="449"/>
      <c r="AB912" s="449"/>
      <c r="AC912" s="449"/>
      <c r="AD912" s="449">
        <v>29708.69</v>
      </c>
      <c r="AE912" s="449">
        <v>31973.48</v>
      </c>
      <c r="AF912" s="449">
        <v>2264.79</v>
      </c>
      <c r="AG912" s="411"/>
    </row>
    <row r="913" spans="1:33" s="83" customFormat="1" ht="14.1" customHeight="1" x14ac:dyDescent="0.2">
      <c r="A913" s="81"/>
      <c r="B913" s="410" t="s">
        <v>1935</v>
      </c>
      <c r="C913" s="425" t="s">
        <v>2068</v>
      </c>
      <c r="D913" s="483"/>
      <c r="E913" s="296"/>
      <c r="F913" s="411">
        <v>84764.54</v>
      </c>
      <c r="G913" s="82"/>
      <c r="H913" s="448"/>
      <c r="I913" s="449"/>
      <c r="J913" s="449"/>
      <c r="K913" s="449"/>
      <c r="L913" s="449"/>
      <c r="M913" s="449"/>
      <c r="N913" s="449"/>
      <c r="O913" s="449"/>
      <c r="P913" s="449"/>
      <c r="Q913" s="449"/>
      <c r="R913" s="449"/>
      <c r="S913" s="449">
        <v>12582.24</v>
      </c>
      <c r="T913" s="449">
        <v>32846.26</v>
      </c>
      <c r="U913" s="449">
        <v>31786.7</v>
      </c>
      <c r="V913" s="449">
        <v>7549.34</v>
      </c>
      <c r="W913" s="449"/>
      <c r="X913" s="449"/>
      <c r="Y913" s="449"/>
      <c r="Z913" s="449"/>
      <c r="AA913" s="449"/>
      <c r="AB913" s="449"/>
      <c r="AC913" s="449"/>
      <c r="AD913" s="449"/>
      <c r="AE913" s="449"/>
      <c r="AF913" s="449"/>
      <c r="AG913" s="411"/>
    </row>
    <row r="914" spans="1:33" s="83" customFormat="1" ht="14.1" customHeight="1" x14ac:dyDescent="0.2">
      <c r="A914" s="81"/>
      <c r="B914" s="410" t="s">
        <v>1936</v>
      </c>
      <c r="C914" s="425" t="s">
        <v>2069</v>
      </c>
      <c r="D914" s="483"/>
      <c r="E914" s="296"/>
      <c r="F914" s="411">
        <v>273530.28999999998</v>
      </c>
      <c r="G914" s="82"/>
      <c r="H914" s="448"/>
      <c r="I914" s="449"/>
      <c r="J914" s="449"/>
      <c r="K914" s="449"/>
      <c r="L914" s="449"/>
      <c r="M914" s="449"/>
      <c r="N914" s="449"/>
      <c r="O914" s="449"/>
      <c r="P914" s="449"/>
      <c r="Q914" s="449"/>
      <c r="R914" s="449"/>
      <c r="S914" s="449"/>
      <c r="T914" s="449"/>
      <c r="U914" s="449"/>
      <c r="V914" s="449">
        <v>26122.14</v>
      </c>
      <c r="W914" s="449">
        <v>33917.760000000002</v>
      </c>
      <c r="X914" s="449">
        <v>32823.629999999997</v>
      </c>
      <c r="Y914" s="449">
        <v>33917.760000000002</v>
      </c>
      <c r="Z914" s="449">
        <v>32823.629999999997</v>
      </c>
      <c r="AA914" s="449">
        <v>33917.760000000002</v>
      </c>
      <c r="AB914" s="449">
        <v>33917.760000000002</v>
      </c>
      <c r="AC914" s="449">
        <v>31729.51</v>
      </c>
      <c r="AD914" s="449">
        <v>14360.34</v>
      </c>
      <c r="AE914" s="449"/>
      <c r="AF914" s="449"/>
      <c r="AG914" s="411"/>
    </row>
    <row r="915" spans="1:33" s="83" customFormat="1" ht="14.1" customHeight="1" x14ac:dyDescent="0.2">
      <c r="A915" s="81"/>
      <c r="B915" s="410" t="s">
        <v>1937</v>
      </c>
      <c r="C915" s="425" t="s">
        <v>2070</v>
      </c>
      <c r="D915" s="483"/>
      <c r="E915" s="296"/>
      <c r="F915" s="411">
        <v>248307.29</v>
      </c>
      <c r="G915" s="82"/>
      <c r="H915" s="448"/>
      <c r="I915" s="449"/>
      <c r="J915" s="449"/>
      <c r="K915" s="449"/>
      <c r="L915" s="449"/>
      <c r="M915" s="449"/>
      <c r="N915" s="449"/>
      <c r="O915" s="449"/>
      <c r="P915" s="449"/>
      <c r="Q915" s="449"/>
      <c r="R915" s="449"/>
      <c r="S915" s="449"/>
      <c r="T915" s="449"/>
      <c r="U915" s="449"/>
      <c r="V915" s="449"/>
      <c r="W915" s="449">
        <v>16059</v>
      </c>
      <c r="X915" s="449">
        <v>32387.91</v>
      </c>
      <c r="Y915" s="449">
        <v>33467.5</v>
      </c>
      <c r="Z915" s="449">
        <v>32387.91</v>
      </c>
      <c r="AA915" s="449">
        <v>33467.5</v>
      </c>
      <c r="AB915" s="449">
        <v>33467.5</v>
      </c>
      <c r="AC915" s="449">
        <v>31308.31</v>
      </c>
      <c r="AD915" s="449">
        <v>33467.5</v>
      </c>
      <c r="AE915" s="449">
        <v>2294.14</v>
      </c>
      <c r="AF915" s="449"/>
      <c r="AG915" s="411"/>
    </row>
    <row r="916" spans="1:33" s="83" customFormat="1" ht="14.1" customHeight="1" x14ac:dyDescent="0.2">
      <c r="A916" s="81"/>
      <c r="B916" s="410" t="s">
        <v>1938</v>
      </c>
      <c r="C916" s="425" t="s">
        <v>2071</v>
      </c>
      <c r="D916" s="483"/>
      <c r="E916" s="296"/>
      <c r="F916" s="411">
        <v>2928</v>
      </c>
      <c r="G916" s="82"/>
      <c r="H916" s="448"/>
      <c r="I916" s="449"/>
      <c r="J916" s="449"/>
      <c r="K916" s="449"/>
      <c r="L916" s="449"/>
      <c r="M916" s="449"/>
      <c r="N916" s="449"/>
      <c r="O916" s="449"/>
      <c r="P916" s="449"/>
      <c r="Q916" s="449"/>
      <c r="R916" s="449"/>
      <c r="S916" s="449"/>
      <c r="T916" s="449"/>
      <c r="U916" s="449"/>
      <c r="V916" s="449"/>
      <c r="W916" s="449"/>
      <c r="X916" s="449"/>
      <c r="Y916" s="449"/>
      <c r="Z916" s="449"/>
      <c r="AA916" s="449"/>
      <c r="AB916" s="449"/>
      <c r="AC916" s="449"/>
      <c r="AD916" s="449"/>
      <c r="AE916" s="449">
        <v>2928</v>
      </c>
      <c r="AF916" s="449"/>
      <c r="AG916" s="411"/>
    </row>
    <row r="917" spans="1:33" s="83" customFormat="1" ht="14.1" customHeight="1" x14ac:dyDescent="0.2">
      <c r="A917" s="81"/>
      <c r="B917" s="410" t="s">
        <v>1939</v>
      </c>
      <c r="C917" s="425" t="s">
        <v>2072</v>
      </c>
      <c r="D917" s="483"/>
      <c r="E917" s="296"/>
      <c r="F917" s="411">
        <v>23546.71</v>
      </c>
      <c r="G917" s="82"/>
      <c r="H917" s="448"/>
      <c r="I917" s="449"/>
      <c r="J917" s="449"/>
      <c r="K917" s="449"/>
      <c r="L917" s="449"/>
      <c r="M917" s="449"/>
      <c r="N917" s="449"/>
      <c r="O917" s="449"/>
      <c r="P917" s="449"/>
      <c r="Q917" s="449"/>
      <c r="R917" s="449"/>
      <c r="S917" s="449"/>
      <c r="T917" s="449"/>
      <c r="U917" s="449"/>
      <c r="V917" s="449"/>
      <c r="W917" s="449"/>
      <c r="X917" s="449"/>
      <c r="Y917" s="449"/>
      <c r="Z917" s="449"/>
      <c r="AA917" s="449"/>
      <c r="AB917" s="449"/>
      <c r="AC917" s="449"/>
      <c r="AD917" s="449"/>
      <c r="AE917" s="449">
        <v>23546.71</v>
      </c>
      <c r="AF917" s="449"/>
      <c r="AG917" s="411"/>
    </row>
    <row r="918" spans="1:33" s="83" customFormat="1" ht="14.1" customHeight="1" x14ac:dyDescent="0.2">
      <c r="A918" s="81"/>
      <c r="B918" s="410" t="s">
        <v>1940</v>
      </c>
      <c r="C918" s="425" t="s">
        <v>2073</v>
      </c>
      <c r="D918" s="483"/>
      <c r="E918" s="296"/>
      <c r="F918" s="411">
        <v>29891.45</v>
      </c>
      <c r="G918" s="82"/>
      <c r="H918" s="448"/>
      <c r="I918" s="449"/>
      <c r="J918" s="449"/>
      <c r="K918" s="449"/>
      <c r="L918" s="449"/>
      <c r="M918" s="449"/>
      <c r="N918" s="449"/>
      <c r="O918" s="449"/>
      <c r="P918" s="449"/>
      <c r="Q918" s="449"/>
      <c r="R918" s="449"/>
      <c r="S918" s="449"/>
      <c r="T918" s="449"/>
      <c r="U918" s="449"/>
      <c r="V918" s="449"/>
      <c r="W918" s="449"/>
      <c r="X918" s="449"/>
      <c r="Y918" s="449"/>
      <c r="Z918" s="449"/>
      <c r="AA918" s="449"/>
      <c r="AB918" s="449"/>
      <c r="AC918" s="449"/>
      <c r="AD918" s="449"/>
      <c r="AE918" s="449">
        <v>3437.52</v>
      </c>
      <c r="AF918" s="449">
        <v>26453.93</v>
      </c>
      <c r="AG918" s="411"/>
    </row>
    <row r="919" spans="1:33" s="83" customFormat="1" ht="14.1" customHeight="1" x14ac:dyDescent="0.2">
      <c r="A919" s="81"/>
      <c r="B919" s="408" t="s">
        <v>1941</v>
      </c>
      <c r="C919" s="424" t="s">
        <v>2074</v>
      </c>
      <c r="D919" s="482"/>
      <c r="E919" s="296"/>
      <c r="F919" s="409">
        <v>3182506.53</v>
      </c>
      <c r="G919" s="82"/>
      <c r="H919" s="446"/>
      <c r="I919" s="447"/>
      <c r="J919" s="447"/>
      <c r="K919" s="447"/>
      <c r="L919" s="447"/>
      <c r="M919" s="447">
        <v>72188.75</v>
      </c>
      <c r="N919" s="447">
        <v>107488.66</v>
      </c>
      <c r="O919" s="447">
        <v>111071.62</v>
      </c>
      <c r="P919" s="447">
        <v>111071.62</v>
      </c>
      <c r="Q919" s="447">
        <v>100322.75</v>
      </c>
      <c r="R919" s="447">
        <v>111071.62</v>
      </c>
      <c r="S919" s="447">
        <v>119239.64</v>
      </c>
      <c r="T919" s="447">
        <v>141747.87</v>
      </c>
      <c r="U919" s="447">
        <v>137175.35</v>
      </c>
      <c r="V919" s="447">
        <v>141747.87</v>
      </c>
      <c r="W919" s="447">
        <v>134505.97</v>
      </c>
      <c r="X919" s="447">
        <v>122569.83</v>
      </c>
      <c r="Y919" s="447">
        <v>126655.5</v>
      </c>
      <c r="Z919" s="447">
        <v>122569.83</v>
      </c>
      <c r="AA919" s="447">
        <v>126655.5</v>
      </c>
      <c r="AB919" s="447">
        <v>217614.39</v>
      </c>
      <c r="AC919" s="447">
        <v>276976.98</v>
      </c>
      <c r="AD919" s="447">
        <v>297194.23</v>
      </c>
      <c r="AE919" s="447">
        <v>269585.43</v>
      </c>
      <c r="AF919" s="447">
        <v>254903.81</v>
      </c>
      <c r="AG919" s="409">
        <v>80149.37</v>
      </c>
    </row>
    <row r="920" spans="1:33" s="83" customFormat="1" ht="14.1" customHeight="1" x14ac:dyDescent="0.2">
      <c r="A920" s="81"/>
      <c r="B920" s="410" t="s">
        <v>1942</v>
      </c>
      <c r="C920" s="425" t="s">
        <v>2075</v>
      </c>
      <c r="D920" s="483"/>
      <c r="E920" s="296"/>
      <c r="F920" s="411">
        <v>58422.09</v>
      </c>
      <c r="G920" s="82"/>
      <c r="H920" s="448"/>
      <c r="I920" s="449"/>
      <c r="J920" s="449"/>
      <c r="K920" s="449"/>
      <c r="L920" s="449"/>
      <c r="M920" s="449"/>
      <c r="N920" s="449"/>
      <c r="O920" s="449"/>
      <c r="P920" s="449"/>
      <c r="Q920" s="449"/>
      <c r="R920" s="449"/>
      <c r="S920" s="449">
        <v>5781.35</v>
      </c>
      <c r="T920" s="449">
        <v>15092.37</v>
      </c>
      <c r="U920" s="449">
        <v>14605.52</v>
      </c>
      <c r="V920" s="449">
        <v>15092.37</v>
      </c>
      <c r="W920" s="449">
        <v>7850.47</v>
      </c>
      <c r="X920" s="449"/>
      <c r="Y920" s="449"/>
      <c r="Z920" s="449"/>
      <c r="AA920" s="449"/>
      <c r="AB920" s="449"/>
      <c r="AC920" s="449"/>
      <c r="AD920" s="449"/>
      <c r="AE920" s="449"/>
      <c r="AF920" s="449"/>
      <c r="AG920" s="411"/>
    </row>
    <row r="921" spans="1:33" s="83" customFormat="1" ht="14.1" customHeight="1" x14ac:dyDescent="0.2">
      <c r="A921" s="81"/>
      <c r="B921" s="410" t="s">
        <v>1943</v>
      </c>
      <c r="C921" s="425" t="s">
        <v>2076</v>
      </c>
      <c r="D921" s="483"/>
      <c r="E921" s="296"/>
      <c r="F921" s="411">
        <v>201082.26</v>
      </c>
      <c r="G921" s="82"/>
      <c r="H921" s="448"/>
      <c r="I921" s="449"/>
      <c r="J921" s="449"/>
      <c r="K921" s="449"/>
      <c r="L921" s="449"/>
      <c r="M921" s="449"/>
      <c r="N921" s="449"/>
      <c r="O921" s="449"/>
      <c r="P921" s="449"/>
      <c r="Q921" s="449"/>
      <c r="R921" s="449"/>
      <c r="S921" s="449">
        <v>5969.63</v>
      </c>
      <c r="T921" s="449">
        <v>15583.88</v>
      </c>
      <c r="U921" s="449">
        <v>15081.17</v>
      </c>
      <c r="V921" s="449">
        <v>15583.88</v>
      </c>
      <c r="W921" s="449">
        <v>15583.88</v>
      </c>
      <c r="X921" s="449">
        <v>15081.17</v>
      </c>
      <c r="Y921" s="449">
        <v>15583.88</v>
      </c>
      <c r="Z921" s="449">
        <v>15081.17</v>
      </c>
      <c r="AA921" s="449">
        <v>15583.88</v>
      </c>
      <c r="AB921" s="449">
        <v>15583.88</v>
      </c>
      <c r="AC921" s="449">
        <v>14578.46</v>
      </c>
      <c r="AD921" s="449">
        <v>15583.88</v>
      </c>
      <c r="AE921" s="449">
        <v>15081.17</v>
      </c>
      <c r="AF921" s="449">
        <v>11122.36</v>
      </c>
      <c r="AG921" s="411"/>
    </row>
    <row r="922" spans="1:33" s="83" customFormat="1" ht="14.1" customHeight="1" x14ac:dyDescent="0.2">
      <c r="A922" s="81"/>
      <c r="B922" s="410" t="s">
        <v>1944</v>
      </c>
      <c r="C922" s="425" t="s">
        <v>2077</v>
      </c>
      <c r="D922" s="483"/>
      <c r="E922" s="296"/>
      <c r="F922" s="411">
        <v>1298454.18</v>
      </c>
      <c r="G922" s="82"/>
      <c r="H922" s="448"/>
      <c r="I922" s="449"/>
      <c r="J922" s="449"/>
      <c r="K922" s="449"/>
      <c r="L922" s="449"/>
      <c r="M922" s="449">
        <v>66816.289999999994</v>
      </c>
      <c r="N922" s="449">
        <v>64922.71</v>
      </c>
      <c r="O922" s="449">
        <v>67086.8</v>
      </c>
      <c r="P922" s="449">
        <v>67086.8</v>
      </c>
      <c r="Q922" s="449">
        <v>60594.53</v>
      </c>
      <c r="R922" s="449">
        <v>67086.8</v>
      </c>
      <c r="S922" s="449">
        <v>64922.71</v>
      </c>
      <c r="T922" s="449">
        <v>67086.8</v>
      </c>
      <c r="U922" s="449">
        <v>64922.71</v>
      </c>
      <c r="V922" s="449">
        <v>67086.8</v>
      </c>
      <c r="W922" s="449">
        <v>67086.8</v>
      </c>
      <c r="X922" s="449">
        <v>64922.71</v>
      </c>
      <c r="Y922" s="449">
        <v>67086.8</v>
      </c>
      <c r="Z922" s="449">
        <v>64922.71</v>
      </c>
      <c r="AA922" s="449">
        <v>67086.8</v>
      </c>
      <c r="AB922" s="449">
        <v>67086.8</v>
      </c>
      <c r="AC922" s="449">
        <v>62758.62</v>
      </c>
      <c r="AD922" s="449">
        <v>67086.8</v>
      </c>
      <c r="AE922" s="449">
        <v>64922.71</v>
      </c>
      <c r="AF922" s="449">
        <v>47880.5</v>
      </c>
      <c r="AG922" s="411"/>
    </row>
    <row r="923" spans="1:33" s="83" customFormat="1" ht="14.1" customHeight="1" x14ac:dyDescent="0.2">
      <c r="A923" s="81"/>
      <c r="B923" s="410" t="s">
        <v>1945</v>
      </c>
      <c r="C923" s="425" t="s">
        <v>2078</v>
      </c>
      <c r="D923" s="483"/>
      <c r="E923" s="296"/>
      <c r="F923" s="411">
        <v>4130.95</v>
      </c>
      <c r="G923" s="82"/>
      <c r="H923" s="448"/>
      <c r="I923" s="449"/>
      <c r="J923" s="449"/>
      <c r="K923" s="449"/>
      <c r="L923" s="449"/>
      <c r="M923" s="449">
        <v>4130.95</v>
      </c>
      <c r="N923" s="449"/>
      <c r="O923" s="449"/>
      <c r="P923" s="449"/>
      <c r="Q923" s="449"/>
      <c r="R923" s="449"/>
      <c r="S923" s="449"/>
      <c r="T923" s="449"/>
      <c r="U923" s="449"/>
      <c r="V923" s="449"/>
      <c r="W923" s="449"/>
      <c r="X923" s="449"/>
      <c r="Y923" s="449"/>
      <c r="Z923" s="449"/>
      <c r="AA923" s="449"/>
      <c r="AB923" s="449"/>
      <c r="AC923" s="449"/>
      <c r="AD923" s="449"/>
      <c r="AE923" s="449"/>
      <c r="AF923" s="449"/>
      <c r="AG923" s="411"/>
    </row>
    <row r="924" spans="1:33" s="83" customFormat="1" ht="14.1" customHeight="1" x14ac:dyDescent="0.2">
      <c r="A924" s="81"/>
      <c r="B924" s="410" t="s">
        <v>1946</v>
      </c>
      <c r="C924" s="425" t="s">
        <v>2079</v>
      </c>
      <c r="D924" s="483"/>
      <c r="E924" s="296"/>
      <c r="F924" s="411">
        <v>709432.55</v>
      </c>
      <c r="G924" s="82"/>
      <c r="H924" s="448"/>
      <c r="I924" s="449"/>
      <c r="J924" s="449"/>
      <c r="K924" s="449"/>
      <c r="L924" s="449"/>
      <c r="M924" s="449">
        <v>1241.51</v>
      </c>
      <c r="N924" s="449">
        <v>42565.95</v>
      </c>
      <c r="O924" s="449">
        <v>43984.82</v>
      </c>
      <c r="P924" s="449">
        <v>43984.82</v>
      </c>
      <c r="Q924" s="449">
        <v>39728.22</v>
      </c>
      <c r="R924" s="449">
        <v>43984.82</v>
      </c>
      <c r="S924" s="449">
        <v>42565.95</v>
      </c>
      <c r="T924" s="449">
        <v>43984.82</v>
      </c>
      <c r="U924" s="449">
        <v>42565.95</v>
      </c>
      <c r="V924" s="449">
        <v>43984.82</v>
      </c>
      <c r="W924" s="449">
        <v>43984.82</v>
      </c>
      <c r="X924" s="449">
        <v>42565.95</v>
      </c>
      <c r="Y924" s="449">
        <v>43984.82</v>
      </c>
      <c r="Z924" s="449">
        <v>42565.95</v>
      </c>
      <c r="AA924" s="449">
        <v>43984.82</v>
      </c>
      <c r="AB924" s="449">
        <v>43984.82</v>
      </c>
      <c r="AC924" s="449">
        <v>41147.089999999997</v>
      </c>
      <c r="AD924" s="449">
        <v>18622.599999999999</v>
      </c>
      <c r="AE924" s="449"/>
      <c r="AF924" s="449"/>
      <c r="AG924" s="411"/>
    </row>
    <row r="925" spans="1:33" s="83" customFormat="1" ht="14.1" customHeight="1" x14ac:dyDescent="0.2">
      <c r="A925" s="81"/>
      <c r="B925" s="410" t="s">
        <v>1947</v>
      </c>
      <c r="C925" s="425" t="s">
        <v>2080</v>
      </c>
      <c r="D925" s="483"/>
      <c r="E925" s="296"/>
      <c r="F925" s="411">
        <v>227130.72</v>
      </c>
      <c r="G925" s="82"/>
      <c r="H925" s="448"/>
      <c r="I925" s="449"/>
      <c r="J925" s="449"/>
      <c r="K925" s="449"/>
      <c r="L925" s="449"/>
      <c r="M925" s="449"/>
      <c r="N925" s="449"/>
      <c r="O925" s="449"/>
      <c r="P925" s="449"/>
      <c r="Q925" s="449"/>
      <c r="R925" s="449"/>
      <c r="S925" s="449"/>
      <c r="T925" s="449"/>
      <c r="U925" s="449"/>
      <c r="V925" s="449"/>
      <c r="W925" s="449"/>
      <c r="X925" s="449"/>
      <c r="Y925" s="449"/>
      <c r="Z925" s="449"/>
      <c r="AA925" s="449"/>
      <c r="AB925" s="449">
        <v>27066.41</v>
      </c>
      <c r="AC925" s="449">
        <v>43911.94</v>
      </c>
      <c r="AD925" s="449">
        <v>46940.35</v>
      </c>
      <c r="AE925" s="449">
        <v>45426.14</v>
      </c>
      <c r="AF925" s="449">
        <v>46940.35</v>
      </c>
      <c r="AG925" s="411">
        <v>16845.53</v>
      </c>
    </row>
    <row r="926" spans="1:33" s="83" customFormat="1" ht="14.1" customHeight="1" x14ac:dyDescent="0.2">
      <c r="A926" s="81"/>
      <c r="B926" s="410" t="s">
        <v>1948</v>
      </c>
      <c r="C926" s="425" t="s">
        <v>2081</v>
      </c>
      <c r="D926" s="483"/>
      <c r="E926" s="296"/>
      <c r="F926" s="411">
        <v>270944.06</v>
      </c>
      <c r="G926" s="82"/>
      <c r="H926" s="448"/>
      <c r="I926" s="449"/>
      <c r="J926" s="449"/>
      <c r="K926" s="449"/>
      <c r="L926" s="449"/>
      <c r="M926" s="449"/>
      <c r="N926" s="449"/>
      <c r="O926" s="449"/>
      <c r="P926" s="449"/>
      <c r="Q926" s="449"/>
      <c r="R926" s="449"/>
      <c r="S926" s="449"/>
      <c r="T926" s="449"/>
      <c r="U926" s="449"/>
      <c r="V926" s="449"/>
      <c r="W926" s="449"/>
      <c r="X926" s="449"/>
      <c r="Y926" s="449"/>
      <c r="Z926" s="449"/>
      <c r="AA926" s="449"/>
      <c r="AB926" s="449">
        <v>32287.5</v>
      </c>
      <c r="AC926" s="449">
        <v>52382.52</v>
      </c>
      <c r="AD926" s="449">
        <v>55995.11</v>
      </c>
      <c r="AE926" s="449">
        <v>54188.81</v>
      </c>
      <c r="AF926" s="449">
        <v>55995.11</v>
      </c>
      <c r="AG926" s="411">
        <v>20095.02</v>
      </c>
    </row>
    <row r="927" spans="1:33" s="83" customFormat="1" ht="14.1" customHeight="1" x14ac:dyDescent="0.2">
      <c r="A927" s="81"/>
      <c r="B927" s="410" t="s">
        <v>1949</v>
      </c>
      <c r="C927" s="425" t="s">
        <v>2082</v>
      </c>
      <c r="D927" s="483"/>
      <c r="E927" s="296"/>
      <c r="F927" s="411">
        <v>265216.63</v>
      </c>
      <c r="G927" s="82"/>
      <c r="H927" s="448"/>
      <c r="I927" s="449"/>
      <c r="J927" s="449"/>
      <c r="K927" s="449"/>
      <c r="L927" s="449"/>
      <c r="M927" s="449"/>
      <c r="N927" s="449"/>
      <c r="O927" s="449"/>
      <c r="P927" s="449"/>
      <c r="Q927" s="449"/>
      <c r="R927" s="449"/>
      <c r="S927" s="449"/>
      <c r="T927" s="449"/>
      <c r="U927" s="449"/>
      <c r="V927" s="449"/>
      <c r="W927" s="449"/>
      <c r="X927" s="449"/>
      <c r="Y927" s="449"/>
      <c r="Z927" s="449"/>
      <c r="AA927" s="449"/>
      <c r="AB927" s="449">
        <v>31604.98</v>
      </c>
      <c r="AC927" s="449">
        <v>51275.22</v>
      </c>
      <c r="AD927" s="449">
        <v>54811.44</v>
      </c>
      <c r="AE927" s="449">
        <v>53043.33</v>
      </c>
      <c r="AF927" s="449">
        <v>54811.44</v>
      </c>
      <c r="AG927" s="411">
        <v>19670.23</v>
      </c>
    </row>
    <row r="928" spans="1:33" s="83" customFormat="1" ht="14.1" customHeight="1" x14ac:dyDescent="0.2">
      <c r="A928" s="81"/>
      <c r="B928" s="410" t="s">
        <v>1950</v>
      </c>
      <c r="C928" s="425" t="s">
        <v>2083</v>
      </c>
      <c r="D928" s="483"/>
      <c r="E928" s="296"/>
      <c r="F928" s="411">
        <v>147693.09</v>
      </c>
      <c r="G928" s="82"/>
      <c r="H928" s="448"/>
      <c r="I928" s="449"/>
      <c r="J928" s="449"/>
      <c r="K928" s="449"/>
      <c r="L928" s="449"/>
      <c r="M928" s="449"/>
      <c r="N928" s="449"/>
      <c r="O928" s="449"/>
      <c r="P928" s="449"/>
      <c r="Q928" s="449"/>
      <c r="R928" s="449"/>
      <c r="S928" s="449"/>
      <c r="T928" s="449"/>
      <c r="U928" s="449"/>
      <c r="V928" s="449"/>
      <c r="W928" s="449"/>
      <c r="X928" s="449"/>
      <c r="Y928" s="449"/>
      <c r="Z928" s="449"/>
      <c r="AA928" s="449"/>
      <c r="AB928" s="449"/>
      <c r="AC928" s="449">
        <v>10923.13</v>
      </c>
      <c r="AD928" s="449">
        <v>38154.050000000003</v>
      </c>
      <c r="AE928" s="449">
        <v>36923.269999999997</v>
      </c>
      <c r="AF928" s="449">
        <v>38154.050000000003</v>
      </c>
      <c r="AG928" s="411">
        <v>23538.59</v>
      </c>
    </row>
    <row r="929" spans="1:33" s="83" customFormat="1" ht="14.1" customHeight="1" x14ac:dyDescent="0.2">
      <c r="A929" s="81"/>
      <c r="B929" s="416" t="s">
        <v>2196</v>
      </c>
      <c r="C929" s="422" t="s">
        <v>2084</v>
      </c>
      <c r="D929" s="480"/>
      <c r="E929" s="296"/>
      <c r="F929" s="405">
        <v>211775.34</v>
      </c>
      <c r="G929" s="82"/>
      <c r="H929" s="442"/>
      <c r="I929" s="443"/>
      <c r="J929" s="443"/>
      <c r="K929" s="443"/>
      <c r="L929" s="443"/>
      <c r="M929" s="443"/>
      <c r="N929" s="443"/>
      <c r="O929" s="443"/>
      <c r="P929" s="443"/>
      <c r="Q929" s="443"/>
      <c r="R929" s="443"/>
      <c r="S929" s="443"/>
      <c r="T929" s="443"/>
      <c r="U929" s="443"/>
      <c r="V929" s="443"/>
      <c r="W929" s="443"/>
      <c r="X929" s="443"/>
      <c r="Y929" s="443"/>
      <c r="Z929" s="443">
        <v>6220.9</v>
      </c>
      <c r="AA929" s="443">
        <v>32825.18</v>
      </c>
      <c r="AB929" s="443">
        <v>32825.18</v>
      </c>
      <c r="AC929" s="443">
        <v>30707.42</v>
      </c>
      <c r="AD929" s="443">
        <v>32825.18</v>
      </c>
      <c r="AE929" s="443">
        <v>31766.3</v>
      </c>
      <c r="AF929" s="443">
        <v>32825.18</v>
      </c>
      <c r="AG929" s="405">
        <v>11780</v>
      </c>
    </row>
    <row r="930" spans="1:33" s="83" customFormat="1" ht="14.1" customHeight="1" x14ac:dyDescent="0.2">
      <c r="A930" s="81"/>
      <c r="B930" s="416" t="s">
        <v>2197</v>
      </c>
      <c r="C930" s="422" t="s">
        <v>2085</v>
      </c>
      <c r="D930" s="480"/>
      <c r="E930" s="296"/>
      <c r="F930" s="405">
        <v>8611.06</v>
      </c>
      <c r="G930" s="82"/>
      <c r="H930" s="442"/>
      <c r="I930" s="443"/>
      <c r="J930" s="443"/>
      <c r="K930" s="443"/>
      <c r="L930" s="443"/>
      <c r="M930" s="443"/>
      <c r="N930" s="443"/>
      <c r="O930" s="443"/>
      <c r="P930" s="443"/>
      <c r="Q930" s="443"/>
      <c r="R930" s="443"/>
      <c r="S930" s="443"/>
      <c r="T930" s="443"/>
      <c r="U930" s="443"/>
      <c r="V930" s="443"/>
      <c r="W930" s="443"/>
      <c r="X930" s="443"/>
      <c r="Y930" s="443"/>
      <c r="Z930" s="443"/>
      <c r="AA930" s="443"/>
      <c r="AB930" s="443"/>
      <c r="AC930" s="443"/>
      <c r="AD930" s="443"/>
      <c r="AE930" s="443">
        <v>1356.24</v>
      </c>
      <c r="AF930" s="443">
        <v>5338.86</v>
      </c>
      <c r="AG930" s="405">
        <v>1915.96</v>
      </c>
    </row>
    <row r="931" spans="1:33" s="83" customFormat="1" ht="14.1" customHeight="1" x14ac:dyDescent="0.2">
      <c r="A931" s="81"/>
      <c r="B931" s="416" t="s">
        <v>2198</v>
      </c>
      <c r="C931" s="422" t="s">
        <v>2086</v>
      </c>
      <c r="D931" s="480"/>
      <c r="E931" s="296"/>
      <c r="F931" s="405">
        <v>123950.86</v>
      </c>
      <c r="G931" s="82"/>
      <c r="H931" s="442"/>
      <c r="I931" s="443"/>
      <c r="J931" s="443"/>
      <c r="K931" s="443"/>
      <c r="L931" s="443"/>
      <c r="M931" s="443"/>
      <c r="N931" s="443"/>
      <c r="O931" s="443"/>
      <c r="P931" s="443"/>
      <c r="Q931" s="443"/>
      <c r="R931" s="443"/>
      <c r="S931" s="443"/>
      <c r="T931" s="443"/>
      <c r="U931" s="443"/>
      <c r="V931" s="443"/>
      <c r="W931" s="443"/>
      <c r="X931" s="443"/>
      <c r="Y931" s="443"/>
      <c r="Z931" s="443"/>
      <c r="AA931" s="443"/>
      <c r="AB931" s="443"/>
      <c r="AC931" s="443">
        <v>17430.59</v>
      </c>
      <c r="AD931" s="443">
        <v>32020.639999999999</v>
      </c>
      <c r="AE931" s="443">
        <v>30987.72</v>
      </c>
      <c r="AF931" s="443">
        <v>32020.639999999999</v>
      </c>
      <c r="AG931" s="405">
        <v>11491.28</v>
      </c>
    </row>
    <row r="932" spans="1:33" s="83" customFormat="1" ht="14.1" customHeight="1" x14ac:dyDescent="0.2">
      <c r="A932" s="81"/>
      <c r="B932" s="416" t="s">
        <v>2199</v>
      </c>
      <c r="C932" s="422" t="s">
        <v>2087</v>
      </c>
      <c r="D932" s="480"/>
      <c r="E932" s="296"/>
      <c r="F932" s="405">
        <v>1392551.88</v>
      </c>
      <c r="G932" s="82"/>
      <c r="H932" s="442"/>
      <c r="I932" s="443"/>
      <c r="J932" s="443"/>
      <c r="K932" s="443"/>
      <c r="L932" s="443"/>
      <c r="M932" s="443"/>
      <c r="N932" s="443"/>
      <c r="O932" s="443"/>
      <c r="P932" s="443"/>
      <c r="Q932" s="443"/>
      <c r="R932" s="443"/>
      <c r="S932" s="443"/>
      <c r="T932" s="443"/>
      <c r="U932" s="443">
        <v>53611.91</v>
      </c>
      <c r="V932" s="443">
        <v>129085</v>
      </c>
      <c r="W932" s="443">
        <v>129085</v>
      </c>
      <c r="X932" s="443">
        <v>124920.97</v>
      </c>
      <c r="Y932" s="443">
        <v>129085</v>
      </c>
      <c r="Z932" s="443">
        <v>124920.97</v>
      </c>
      <c r="AA932" s="443">
        <v>129085</v>
      </c>
      <c r="AB932" s="443">
        <v>129085</v>
      </c>
      <c r="AC932" s="443">
        <v>120756.93</v>
      </c>
      <c r="AD932" s="443">
        <v>129085</v>
      </c>
      <c r="AE932" s="443">
        <v>101733.73</v>
      </c>
      <c r="AF932" s="443">
        <v>88872.18</v>
      </c>
      <c r="AG932" s="405">
        <v>3225.2</v>
      </c>
    </row>
    <row r="933" spans="1:33" s="83" customFormat="1" ht="14.1" customHeight="1" x14ac:dyDescent="0.2">
      <c r="A933" s="81"/>
      <c r="B933" s="406" t="s">
        <v>1951</v>
      </c>
      <c r="C933" s="423" t="s">
        <v>2088</v>
      </c>
      <c r="D933" s="481"/>
      <c r="E933" s="296"/>
      <c r="F933" s="407">
        <v>1249209.6599999999</v>
      </c>
      <c r="G933" s="82"/>
      <c r="H933" s="444"/>
      <c r="I933" s="445"/>
      <c r="J933" s="445"/>
      <c r="K933" s="445"/>
      <c r="L933" s="445"/>
      <c r="M933" s="445"/>
      <c r="N933" s="445"/>
      <c r="O933" s="445"/>
      <c r="P933" s="445"/>
      <c r="Q933" s="445"/>
      <c r="R933" s="445"/>
      <c r="S933" s="445"/>
      <c r="T933" s="445"/>
      <c r="U933" s="445">
        <v>53611.91</v>
      </c>
      <c r="V933" s="445">
        <v>129085</v>
      </c>
      <c r="W933" s="445">
        <v>129085</v>
      </c>
      <c r="X933" s="445">
        <v>124920.97</v>
      </c>
      <c r="Y933" s="445">
        <v>129085</v>
      </c>
      <c r="Z933" s="445">
        <v>124920.97</v>
      </c>
      <c r="AA933" s="445">
        <v>129085</v>
      </c>
      <c r="AB933" s="445">
        <v>129085</v>
      </c>
      <c r="AC933" s="445">
        <v>120756.93</v>
      </c>
      <c r="AD933" s="445">
        <v>129085</v>
      </c>
      <c r="AE933" s="445">
        <v>50488.89</v>
      </c>
      <c r="AF933" s="445"/>
      <c r="AG933" s="407"/>
    </row>
    <row r="934" spans="1:33" s="83" customFormat="1" ht="14.1" customHeight="1" x14ac:dyDescent="0.2">
      <c r="A934" s="81"/>
      <c r="B934" s="406" t="s">
        <v>1952</v>
      </c>
      <c r="C934" s="423" t="s">
        <v>2089</v>
      </c>
      <c r="D934" s="481"/>
      <c r="E934" s="296"/>
      <c r="F934" s="407">
        <v>143342.22</v>
      </c>
      <c r="G934" s="82"/>
      <c r="H934" s="444"/>
      <c r="I934" s="445"/>
      <c r="J934" s="445"/>
      <c r="K934" s="445"/>
      <c r="L934" s="445"/>
      <c r="M934" s="445"/>
      <c r="N934" s="445"/>
      <c r="O934" s="445"/>
      <c r="P934" s="445"/>
      <c r="Q934" s="445"/>
      <c r="R934" s="445"/>
      <c r="S934" s="445"/>
      <c r="T934" s="445"/>
      <c r="U934" s="445"/>
      <c r="V934" s="445"/>
      <c r="W934" s="445"/>
      <c r="X934" s="445"/>
      <c r="Y934" s="445"/>
      <c r="Z934" s="445"/>
      <c r="AA934" s="445"/>
      <c r="AB934" s="445"/>
      <c r="AC934" s="445"/>
      <c r="AD934" s="445"/>
      <c r="AE934" s="445">
        <v>51244.84</v>
      </c>
      <c r="AF934" s="445">
        <v>88872.18</v>
      </c>
      <c r="AG934" s="407">
        <v>3225.2</v>
      </c>
    </row>
    <row r="935" spans="1:33" s="83" customFormat="1" ht="14.1" customHeight="1" x14ac:dyDescent="0.2">
      <c r="A935" s="81"/>
      <c r="B935" s="416" t="s">
        <v>2200</v>
      </c>
      <c r="C935" s="422" t="s">
        <v>2090</v>
      </c>
      <c r="D935" s="480"/>
      <c r="E935" s="296"/>
      <c r="F935" s="405">
        <v>13320</v>
      </c>
      <c r="G935" s="82"/>
      <c r="H935" s="442"/>
      <c r="I935" s="443"/>
      <c r="J935" s="443"/>
      <c r="K935" s="443"/>
      <c r="L935" s="443"/>
      <c r="M935" s="443"/>
      <c r="N935" s="443"/>
      <c r="O935" s="443"/>
      <c r="P935" s="443"/>
      <c r="Q935" s="443"/>
      <c r="R935" s="443"/>
      <c r="S935" s="443"/>
      <c r="T935" s="443"/>
      <c r="U935" s="443"/>
      <c r="V935" s="443"/>
      <c r="W935" s="443"/>
      <c r="X935" s="443"/>
      <c r="Y935" s="443"/>
      <c r="Z935" s="443"/>
      <c r="AA935" s="443"/>
      <c r="AB935" s="443"/>
      <c r="AC935" s="443"/>
      <c r="AD935" s="443"/>
      <c r="AE935" s="443"/>
      <c r="AF935" s="443">
        <v>8225.1</v>
      </c>
      <c r="AG935" s="405">
        <v>5094.8999999999996</v>
      </c>
    </row>
    <row r="936" spans="1:33" s="83" customFormat="1" ht="14.1" customHeight="1" x14ac:dyDescent="0.2">
      <c r="A936" s="81"/>
      <c r="B936" s="416" t="s">
        <v>2201</v>
      </c>
      <c r="C936" s="422" t="s">
        <v>2091</v>
      </c>
      <c r="D936" s="480"/>
      <c r="E936" s="296"/>
      <c r="F936" s="405">
        <v>141365.57</v>
      </c>
      <c r="G936" s="82"/>
      <c r="H936" s="442"/>
      <c r="I936" s="443"/>
      <c r="J936" s="443"/>
      <c r="K936" s="443"/>
      <c r="L936" s="443"/>
      <c r="M936" s="443"/>
      <c r="N936" s="443"/>
      <c r="O936" s="443"/>
      <c r="P936" s="443"/>
      <c r="Q936" s="443"/>
      <c r="R936" s="443"/>
      <c r="S936" s="443"/>
      <c r="T936" s="443"/>
      <c r="U936" s="443"/>
      <c r="V936" s="443"/>
      <c r="W936" s="443"/>
      <c r="X936" s="443"/>
      <c r="Y936" s="443"/>
      <c r="Z936" s="443"/>
      <c r="AA936" s="443"/>
      <c r="AB936" s="443"/>
      <c r="AC936" s="443"/>
      <c r="AD936" s="443">
        <v>43784.06</v>
      </c>
      <c r="AE936" s="443">
        <v>47121.86</v>
      </c>
      <c r="AF936" s="443">
        <v>48692.59</v>
      </c>
      <c r="AG936" s="405">
        <v>1767.07</v>
      </c>
    </row>
    <row r="937" spans="1:33" s="83" customFormat="1" ht="14.1" customHeight="1" x14ac:dyDescent="0.2">
      <c r="A937" s="81"/>
      <c r="B937" s="406" t="s">
        <v>1953</v>
      </c>
      <c r="C937" s="423" t="s">
        <v>2091</v>
      </c>
      <c r="D937" s="481"/>
      <c r="E937" s="296"/>
      <c r="F937" s="407">
        <v>141365.57</v>
      </c>
      <c r="G937" s="82"/>
      <c r="H937" s="444"/>
      <c r="I937" s="445"/>
      <c r="J937" s="445"/>
      <c r="K937" s="445"/>
      <c r="L937" s="445"/>
      <c r="M937" s="445"/>
      <c r="N937" s="445"/>
      <c r="O937" s="445"/>
      <c r="P937" s="445"/>
      <c r="Q937" s="445"/>
      <c r="R937" s="445"/>
      <c r="S937" s="445"/>
      <c r="T937" s="445"/>
      <c r="U937" s="445"/>
      <c r="V937" s="445"/>
      <c r="W937" s="445"/>
      <c r="X937" s="445"/>
      <c r="Y937" s="445"/>
      <c r="Z937" s="445"/>
      <c r="AA937" s="445"/>
      <c r="AB937" s="445"/>
      <c r="AC937" s="445"/>
      <c r="AD937" s="445">
        <v>43784.06</v>
      </c>
      <c r="AE937" s="445">
        <v>47121.86</v>
      </c>
      <c r="AF937" s="445">
        <v>48692.59</v>
      </c>
      <c r="AG937" s="407">
        <v>1767.07</v>
      </c>
    </row>
    <row r="938" spans="1:33" s="83" customFormat="1" ht="14.1" customHeight="1" x14ac:dyDescent="0.2">
      <c r="A938" s="81"/>
      <c r="B938" s="416" t="s">
        <v>2202</v>
      </c>
      <c r="C938" s="422" t="s">
        <v>63</v>
      </c>
      <c r="D938" s="480"/>
      <c r="E938" s="296"/>
      <c r="F938" s="405">
        <v>1518.76</v>
      </c>
      <c r="G938" s="82"/>
      <c r="H938" s="442"/>
      <c r="I938" s="443"/>
      <c r="J938" s="443"/>
      <c r="K938" s="443"/>
      <c r="L938" s="443"/>
      <c r="M938" s="443"/>
      <c r="N938" s="443"/>
      <c r="O938" s="443"/>
      <c r="P938" s="443"/>
      <c r="Q938" s="443"/>
      <c r="R938" s="443"/>
      <c r="S938" s="443"/>
      <c r="T938" s="443"/>
      <c r="U938" s="443"/>
      <c r="V938" s="443"/>
      <c r="W938" s="443"/>
      <c r="X938" s="443"/>
      <c r="Y938" s="443"/>
      <c r="Z938" s="443"/>
      <c r="AA938" s="443"/>
      <c r="AB938" s="443"/>
      <c r="AC938" s="443"/>
      <c r="AD938" s="443"/>
      <c r="AE938" s="443"/>
      <c r="AF938" s="443">
        <v>1461.81</v>
      </c>
      <c r="AG938" s="405">
        <v>56.95</v>
      </c>
    </row>
    <row r="939" spans="1:33" s="240" customFormat="1" ht="14.1" customHeight="1" x14ac:dyDescent="0.2">
      <c r="A939" s="238"/>
      <c r="B939" s="250" t="s">
        <v>84</v>
      </c>
      <c r="C939" s="246" t="s">
        <v>72</v>
      </c>
      <c r="D939" s="479"/>
      <c r="E939" s="496"/>
      <c r="F939" s="399">
        <v>16329536.41</v>
      </c>
      <c r="G939" s="239"/>
      <c r="H939" s="432"/>
      <c r="I939" s="433"/>
      <c r="J939" s="433"/>
      <c r="K939" s="433">
        <v>46730.19</v>
      </c>
      <c r="L939" s="433">
        <v>748452.89</v>
      </c>
      <c r="M939" s="433">
        <v>733203.06</v>
      </c>
      <c r="N939" s="433">
        <v>704006.46</v>
      </c>
      <c r="O939" s="433">
        <v>724068.32</v>
      </c>
      <c r="P939" s="433">
        <v>809847.6</v>
      </c>
      <c r="Q939" s="433">
        <v>756824.15</v>
      </c>
      <c r="R939" s="433">
        <v>958919.56</v>
      </c>
      <c r="S939" s="433">
        <v>1035255.87</v>
      </c>
      <c r="T939" s="433">
        <v>1030127.35</v>
      </c>
      <c r="U939" s="433">
        <v>985725.23</v>
      </c>
      <c r="V939" s="433">
        <v>1124352.43</v>
      </c>
      <c r="W939" s="433">
        <v>1076394.8799999999</v>
      </c>
      <c r="X939" s="433">
        <v>1055914.8600000001</v>
      </c>
      <c r="Y939" s="433">
        <v>1142254.81</v>
      </c>
      <c r="Z939" s="433">
        <v>850283.4</v>
      </c>
      <c r="AA939" s="433">
        <v>611548.07999999996</v>
      </c>
      <c r="AB939" s="433">
        <v>487683.05</v>
      </c>
      <c r="AC939" s="433">
        <v>388048.95</v>
      </c>
      <c r="AD939" s="433">
        <v>403870.74</v>
      </c>
      <c r="AE939" s="433">
        <v>361406.29</v>
      </c>
      <c r="AF939" s="433">
        <v>212690.39</v>
      </c>
      <c r="AG939" s="399">
        <v>81927.899999999994</v>
      </c>
    </row>
    <row r="940" spans="1:33" s="83" customFormat="1" ht="14.1" customHeight="1" x14ac:dyDescent="0.2">
      <c r="A940" s="81"/>
      <c r="B940" s="416" t="s">
        <v>2203</v>
      </c>
      <c r="C940" s="422" t="s">
        <v>2092</v>
      </c>
      <c r="D940" s="480"/>
      <c r="E940" s="296"/>
      <c r="F940" s="405">
        <v>3401713.33</v>
      </c>
      <c r="G940" s="82"/>
      <c r="H940" s="442"/>
      <c r="I940" s="443"/>
      <c r="J940" s="443"/>
      <c r="K940" s="443">
        <v>10478.85</v>
      </c>
      <c r="L940" s="443">
        <v>167661.59</v>
      </c>
      <c r="M940" s="443">
        <v>173250.31</v>
      </c>
      <c r="N940" s="443">
        <v>167661.59</v>
      </c>
      <c r="O940" s="443">
        <v>173250.31</v>
      </c>
      <c r="P940" s="443">
        <v>173250.31</v>
      </c>
      <c r="Q940" s="443">
        <v>156484.15</v>
      </c>
      <c r="R940" s="443">
        <v>197163.08</v>
      </c>
      <c r="S940" s="443">
        <v>219364.87</v>
      </c>
      <c r="T940" s="443">
        <v>185408.15</v>
      </c>
      <c r="U940" s="443">
        <v>169593.36</v>
      </c>
      <c r="V940" s="443">
        <v>175246.47</v>
      </c>
      <c r="W940" s="443">
        <v>175246.47</v>
      </c>
      <c r="X940" s="443">
        <v>208036.76</v>
      </c>
      <c r="Y940" s="443">
        <v>245868.43</v>
      </c>
      <c r="Z940" s="443">
        <v>224365.08</v>
      </c>
      <c r="AA940" s="443">
        <v>174409.76</v>
      </c>
      <c r="AB940" s="443">
        <v>84724.14</v>
      </c>
      <c r="AC940" s="443">
        <v>38360.980000000003</v>
      </c>
      <c r="AD940" s="443">
        <v>75014.5</v>
      </c>
      <c r="AE940" s="443">
        <v>77456.77</v>
      </c>
      <c r="AF940" s="443">
        <v>80038.66</v>
      </c>
      <c r="AG940" s="405">
        <v>49378.69</v>
      </c>
    </row>
    <row r="941" spans="1:33" s="83" customFormat="1" ht="14.1" customHeight="1" x14ac:dyDescent="0.2">
      <c r="A941" s="81"/>
      <c r="B941" s="396" t="s">
        <v>1954</v>
      </c>
      <c r="C941" s="243" t="s">
        <v>2093</v>
      </c>
      <c r="D941" s="476"/>
      <c r="E941" s="296"/>
      <c r="F941" s="401">
        <v>1964834.68</v>
      </c>
      <c r="G941" s="82"/>
      <c r="H941" s="436"/>
      <c r="I941" s="437"/>
      <c r="J941" s="437"/>
      <c r="K941" s="437">
        <v>7368.13</v>
      </c>
      <c r="L941" s="437">
        <v>117890.08</v>
      </c>
      <c r="M941" s="437">
        <v>121819.75</v>
      </c>
      <c r="N941" s="437">
        <v>117890.08</v>
      </c>
      <c r="O941" s="437">
        <v>121819.75</v>
      </c>
      <c r="P941" s="437">
        <v>121819.75</v>
      </c>
      <c r="Q941" s="437">
        <v>110030.74</v>
      </c>
      <c r="R941" s="437">
        <v>121819.75</v>
      </c>
      <c r="S941" s="437">
        <v>117890.08</v>
      </c>
      <c r="T941" s="437">
        <v>121819.75</v>
      </c>
      <c r="U941" s="437">
        <v>117890.08</v>
      </c>
      <c r="V941" s="437">
        <v>121819.75</v>
      </c>
      <c r="W941" s="437">
        <v>121819.75</v>
      </c>
      <c r="X941" s="437">
        <v>117890.08</v>
      </c>
      <c r="Y941" s="437">
        <v>121819.75</v>
      </c>
      <c r="Z941" s="437">
        <v>117890.08</v>
      </c>
      <c r="AA941" s="437">
        <v>121819.75</v>
      </c>
      <c r="AB941" s="437">
        <v>43717.57</v>
      </c>
      <c r="AC941" s="437"/>
      <c r="AD941" s="437"/>
      <c r="AE941" s="437"/>
      <c r="AF941" s="437"/>
      <c r="AG941" s="401"/>
    </row>
    <row r="942" spans="1:33" s="83" customFormat="1" ht="14.1" customHeight="1" x14ac:dyDescent="0.2">
      <c r="A942" s="81"/>
      <c r="B942" s="396" t="s">
        <v>1955</v>
      </c>
      <c r="C942" s="243" t="s">
        <v>2094</v>
      </c>
      <c r="D942" s="476"/>
      <c r="E942" s="296"/>
      <c r="F942" s="401">
        <v>414762.61</v>
      </c>
      <c r="G942" s="82"/>
      <c r="H942" s="436"/>
      <c r="I942" s="437"/>
      <c r="J942" s="437"/>
      <c r="K942" s="437">
        <v>3110.72</v>
      </c>
      <c r="L942" s="437">
        <v>49771.51</v>
      </c>
      <c r="M942" s="437">
        <v>51430.559999999998</v>
      </c>
      <c r="N942" s="437">
        <v>49771.51</v>
      </c>
      <c r="O942" s="437">
        <v>51430.559999999998</v>
      </c>
      <c r="P942" s="437">
        <v>51430.559999999998</v>
      </c>
      <c r="Q942" s="437">
        <v>46453.41</v>
      </c>
      <c r="R942" s="437">
        <v>51430.559999999998</v>
      </c>
      <c r="S942" s="437">
        <v>49771.51</v>
      </c>
      <c r="T942" s="437">
        <v>10161.68</v>
      </c>
      <c r="U942" s="437"/>
      <c r="V942" s="437"/>
      <c r="W942" s="437"/>
      <c r="X942" s="437"/>
      <c r="Y942" s="437"/>
      <c r="Z942" s="437"/>
      <c r="AA942" s="437"/>
      <c r="AB942" s="437"/>
      <c r="AC942" s="437"/>
      <c r="AD942" s="437"/>
      <c r="AE942" s="437"/>
      <c r="AF942" s="437"/>
      <c r="AG942" s="401"/>
    </row>
    <row r="943" spans="1:33" s="83" customFormat="1" ht="14.1" customHeight="1" x14ac:dyDescent="0.2">
      <c r="A943" s="81"/>
      <c r="B943" s="396" t="s">
        <v>1956</v>
      </c>
      <c r="C943" s="243" t="s">
        <v>2095</v>
      </c>
      <c r="D943" s="476"/>
      <c r="E943" s="296"/>
      <c r="F943" s="401">
        <v>430860.67</v>
      </c>
      <c r="G943" s="82"/>
      <c r="H943" s="436"/>
      <c r="I943" s="437"/>
      <c r="J943" s="437"/>
      <c r="K943" s="437"/>
      <c r="L943" s="437"/>
      <c r="M943" s="437"/>
      <c r="N943" s="437"/>
      <c r="O943" s="437"/>
      <c r="P943" s="437"/>
      <c r="Q943" s="437"/>
      <c r="R943" s="437">
        <v>23912.77</v>
      </c>
      <c r="S943" s="437">
        <v>51703.28</v>
      </c>
      <c r="T943" s="437">
        <v>53426.720000000001</v>
      </c>
      <c r="U943" s="437">
        <v>51703.28</v>
      </c>
      <c r="V943" s="437">
        <v>53426.720000000001</v>
      </c>
      <c r="W943" s="437">
        <v>53426.720000000001</v>
      </c>
      <c r="X943" s="437">
        <v>51703.28</v>
      </c>
      <c r="Y943" s="437">
        <v>53426.720000000001</v>
      </c>
      <c r="Z943" s="437">
        <v>38131.17</v>
      </c>
      <c r="AA943" s="437"/>
      <c r="AB943" s="437"/>
      <c r="AC943" s="437"/>
      <c r="AD943" s="437"/>
      <c r="AE943" s="437"/>
      <c r="AF943" s="437"/>
      <c r="AG943" s="401"/>
    </row>
    <row r="944" spans="1:33" s="83" customFormat="1" ht="14.1" customHeight="1" x14ac:dyDescent="0.2">
      <c r="A944" s="81"/>
      <c r="B944" s="396" t="s">
        <v>1957</v>
      </c>
      <c r="C944" s="243" t="s">
        <v>2096</v>
      </c>
      <c r="D944" s="476"/>
      <c r="E944" s="296"/>
      <c r="F944" s="401">
        <v>205031.49</v>
      </c>
      <c r="G944" s="82"/>
      <c r="H944" s="436"/>
      <c r="I944" s="437"/>
      <c r="J944" s="437"/>
      <c r="K944" s="437"/>
      <c r="L944" s="437"/>
      <c r="M944" s="437"/>
      <c r="N944" s="437"/>
      <c r="O944" s="437"/>
      <c r="P944" s="437"/>
      <c r="Q944" s="437"/>
      <c r="R944" s="437"/>
      <c r="S944" s="437"/>
      <c r="T944" s="437"/>
      <c r="U944" s="437"/>
      <c r="V944" s="437"/>
      <c r="W944" s="437"/>
      <c r="X944" s="437">
        <v>38443.4</v>
      </c>
      <c r="Y944" s="437">
        <v>70621.960000000006</v>
      </c>
      <c r="Z944" s="437">
        <v>68343.83</v>
      </c>
      <c r="AA944" s="437">
        <v>27622.3</v>
      </c>
      <c r="AB944" s="437"/>
      <c r="AC944" s="437"/>
      <c r="AD944" s="437"/>
      <c r="AE944" s="437"/>
      <c r="AF944" s="437"/>
      <c r="AG944" s="401"/>
    </row>
    <row r="945" spans="1:33" s="83" customFormat="1" ht="14.1" customHeight="1" x14ac:dyDescent="0.2">
      <c r="A945" s="81"/>
      <c r="B945" s="396" t="s">
        <v>1958</v>
      </c>
      <c r="C945" s="243" t="s">
        <v>2097</v>
      </c>
      <c r="D945" s="476"/>
      <c r="E945" s="296"/>
      <c r="F945" s="401">
        <v>105823.4</v>
      </c>
      <c r="G945" s="82"/>
      <c r="H945" s="436"/>
      <c r="I945" s="437"/>
      <c r="J945" s="437"/>
      <c r="K945" s="437"/>
      <c r="L945" s="437"/>
      <c r="M945" s="437"/>
      <c r="N945" s="437"/>
      <c r="O945" s="437"/>
      <c r="P945" s="437"/>
      <c r="Q945" s="437"/>
      <c r="R945" s="437"/>
      <c r="S945" s="437"/>
      <c r="T945" s="437"/>
      <c r="U945" s="437"/>
      <c r="V945" s="437"/>
      <c r="W945" s="437"/>
      <c r="X945" s="437"/>
      <c r="Y945" s="437"/>
      <c r="Z945" s="437"/>
      <c r="AA945" s="437">
        <v>24967.71</v>
      </c>
      <c r="AB945" s="437">
        <v>41006.57</v>
      </c>
      <c r="AC945" s="437">
        <v>38360.980000000003</v>
      </c>
      <c r="AD945" s="437">
        <v>1488.14</v>
      </c>
      <c r="AE945" s="437"/>
      <c r="AF945" s="437"/>
      <c r="AG945" s="401"/>
    </row>
    <row r="946" spans="1:33" s="83" customFormat="1" ht="14.1" customHeight="1" x14ac:dyDescent="0.2">
      <c r="A946" s="81"/>
      <c r="B946" s="396" t="s">
        <v>1959</v>
      </c>
      <c r="C946" s="243" t="s">
        <v>2098</v>
      </c>
      <c r="D946" s="476"/>
      <c r="E946" s="296"/>
      <c r="F946" s="401">
        <v>6719.9</v>
      </c>
      <c r="G946" s="82"/>
      <c r="H946" s="436"/>
      <c r="I946" s="437"/>
      <c r="J946" s="437"/>
      <c r="K946" s="437"/>
      <c r="L946" s="437"/>
      <c r="M946" s="437"/>
      <c r="N946" s="437"/>
      <c r="O946" s="437"/>
      <c r="P946" s="437"/>
      <c r="Q946" s="437"/>
      <c r="R946" s="437"/>
      <c r="S946" s="437"/>
      <c r="T946" s="437"/>
      <c r="U946" s="437"/>
      <c r="V946" s="437"/>
      <c r="W946" s="437"/>
      <c r="X946" s="437"/>
      <c r="Y946" s="437"/>
      <c r="Z946" s="437"/>
      <c r="AA946" s="437"/>
      <c r="AB946" s="437"/>
      <c r="AC946" s="437"/>
      <c r="AD946" s="437">
        <v>6719.9</v>
      </c>
      <c r="AE946" s="437"/>
      <c r="AF946" s="437"/>
      <c r="AG946" s="401"/>
    </row>
    <row r="947" spans="1:33" s="83" customFormat="1" ht="14.1" customHeight="1" x14ac:dyDescent="0.2">
      <c r="A947" s="81"/>
      <c r="B947" s="396" t="s">
        <v>1960</v>
      </c>
      <c r="C947" s="243" t="s">
        <v>63</v>
      </c>
      <c r="D947" s="476"/>
      <c r="E947" s="296"/>
      <c r="F947" s="401">
        <v>273680.58</v>
      </c>
      <c r="G947" s="82"/>
      <c r="H947" s="436"/>
      <c r="I947" s="437"/>
      <c r="J947" s="437"/>
      <c r="K947" s="437"/>
      <c r="L947" s="437"/>
      <c r="M947" s="437"/>
      <c r="N947" s="437"/>
      <c r="O947" s="437"/>
      <c r="P947" s="437"/>
      <c r="Q947" s="437"/>
      <c r="R947" s="437"/>
      <c r="S947" s="437"/>
      <c r="T947" s="437"/>
      <c r="U947" s="437"/>
      <c r="V947" s="437"/>
      <c r="W947" s="437"/>
      <c r="X947" s="437"/>
      <c r="Y947" s="437"/>
      <c r="Z947" s="437"/>
      <c r="AA947" s="437"/>
      <c r="AB947" s="437"/>
      <c r="AC947" s="437"/>
      <c r="AD947" s="437">
        <v>66806.460000000006</v>
      </c>
      <c r="AE947" s="437">
        <v>77456.77</v>
      </c>
      <c r="AF947" s="437">
        <v>80038.66</v>
      </c>
      <c r="AG947" s="401">
        <v>49378.69</v>
      </c>
    </row>
    <row r="948" spans="1:33" s="83" customFormat="1" ht="14.1" customHeight="1" x14ac:dyDescent="0.2">
      <c r="A948" s="81"/>
      <c r="B948" s="416" t="s">
        <v>2204</v>
      </c>
      <c r="C948" s="422" t="s">
        <v>2099</v>
      </c>
      <c r="D948" s="480"/>
      <c r="E948" s="296"/>
      <c r="F948" s="405">
        <v>9165600.0899999999</v>
      </c>
      <c r="G948" s="82"/>
      <c r="H948" s="442"/>
      <c r="I948" s="443"/>
      <c r="J948" s="443"/>
      <c r="K948" s="443">
        <v>36251.339999999997</v>
      </c>
      <c r="L948" s="443">
        <v>580791.30000000005</v>
      </c>
      <c r="M948" s="443">
        <v>559952.75</v>
      </c>
      <c r="N948" s="443">
        <v>536344.87</v>
      </c>
      <c r="O948" s="443">
        <v>550818.01</v>
      </c>
      <c r="P948" s="443">
        <v>527137.69999999995</v>
      </c>
      <c r="Q948" s="443">
        <v>477129.21</v>
      </c>
      <c r="R948" s="443">
        <v>528250.19999999995</v>
      </c>
      <c r="S948" s="443">
        <v>511209.87</v>
      </c>
      <c r="T948" s="443">
        <v>529882.03</v>
      </c>
      <c r="U948" s="443">
        <v>509831.91</v>
      </c>
      <c r="V948" s="443">
        <v>631177.03</v>
      </c>
      <c r="W948" s="443">
        <v>549068.85</v>
      </c>
      <c r="X948" s="443">
        <v>479941.06</v>
      </c>
      <c r="Y948" s="443">
        <v>494387.24</v>
      </c>
      <c r="Z948" s="443">
        <v>415514.24</v>
      </c>
      <c r="AA948" s="443">
        <v>274759.21000000002</v>
      </c>
      <c r="AB948" s="443">
        <v>274757.03999999998</v>
      </c>
      <c r="AC948" s="443">
        <v>245630.66</v>
      </c>
      <c r="AD948" s="443">
        <v>224178.44</v>
      </c>
      <c r="AE948" s="443">
        <v>184310.79</v>
      </c>
      <c r="AF948" s="443">
        <v>44276.44</v>
      </c>
      <c r="AG948" s="405"/>
    </row>
    <row r="949" spans="1:33" s="83" customFormat="1" ht="14.1" customHeight="1" x14ac:dyDescent="0.2">
      <c r="A949" s="81"/>
      <c r="B949" s="396" t="s">
        <v>1961</v>
      </c>
      <c r="C949" s="243" t="s">
        <v>2100</v>
      </c>
      <c r="D949" s="476"/>
      <c r="E949" s="296"/>
      <c r="F949" s="401">
        <v>4120010.5</v>
      </c>
      <c r="G949" s="82"/>
      <c r="H949" s="436"/>
      <c r="I949" s="437"/>
      <c r="J949" s="437"/>
      <c r="K949" s="437">
        <v>13300.91</v>
      </c>
      <c r="L949" s="437">
        <v>213584.38</v>
      </c>
      <c r="M949" s="437">
        <v>223380.2</v>
      </c>
      <c r="N949" s="437">
        <v>219034.38</v>
      </c>
      <c r="O949" s="437">
        <v>228340.2</v>
      </c>
      <c r="P949" s="437">
        <v>230327.7</v>
      </c>
      <c r="Q949" s="437">
        <v>209042.75</v>
      </c>
      <c r="R949" s="437">
        <v>231440.2</v>
      </c>
      <c r="S949" s="437">
        <v>223974.38</v>
      </c>
      <c r="T949" s="437">
        <v>223082.2</v>
      </c>
      <c r="U949" s="437">
        <v>210548.38</v>
      </c>
      <c r="V949" s="437">
        <v>321917.39</v>
      </c>
      <c r="W949" s="437">
        <v>239809.21</v>
      </c>
      <c r="X949" s="437">
        <v>180657.53</v>
      </c>
      <c r="Y949" s="437">
        <v>185127.6</v>
      </c>
      <c r="Z949" s="437">
        <v>172522.91</v>
      </c>
      <c r="AA949" s="437">
        <v>177751.19</v>
      </c>
      <c r="AB949" s="437">
        <v>172270.57</v>
      </c>
      <c r="AC949" s="437">
        <v>150188.35999999999</v>
      </c>
      <c r="AD949" s="437">
        <v>142989.23000000001</v>
      </c>
      <c r="AE949" s="437">
        <v>128866.2</v>
      </c>
      <c r="AF949" s="437">
        <v>21854.73</v>
      </c>
      <c r="AG949" s="401"/>
    </row>
    <row r="950" spans="1:33" s="83" customFormat="1" ht="14.1" customHeight="1" x14ac:dyDescent="0.2">
      <c r="A950" s="81"/>
      <c r="B950" s="398" t="s">
        <v>1962</v>
      </c>
      <c r="C950" s="245" t="s">
        <v>2101</v>
      </c>
      <c r="D950" s="478"/>
      <c r="E950" s="296"/>
      <c r="F950" s="417">
        <v>439000</v>
      </c>
      <c r="G950" s="82"/>
      <c r="H950" s="456"/>
      <c r="I950" s="457"/>
      <c r="J950" s="457"/>
      <c r="K950" s="457">
        <v>2351.79</v>
      </c>
      <c r="L950" s="457">
        <v>37628.57</v>
      </c>
      <c r="M950" s="457">
        <v>38882.86</v>
      </c>
      <c r="N950" s="457">
        <v>37628.57</v>
      </c>
      <c r="O950" s="457">
        <v>38882.86</v>
      </c>
      <c r="P950" s="457">
        <v>38882.86</v>
      </c>
      <c r="Q950" s="457">
        <v>35120</v>
      </c>
      <c r="R950" s="457">
        <v>38882.86</v>
      </c>
      <c r="S950" s="457">
        <v>37628.57</v>
      </c>
      <c r="T950" s="457">
        <v>38882.86</v>
      </c>
      <c r="U950" s="457">
        <v>37628.57</v>
      </c>
      <c r="V950" s="457">
        <v>38882.86</v>
      </c>
      <c r="W950" s="457">
        <v>17716.79</v>
      </c>
      <c r="X950" s="457"/>
      <c r="Y950" s="457"/>
      <c r="Z950" s="457"/>
      <c r="AA950" s="457"/>
      <c r="AB950" s="457"/>
      <c r="AC950" s="457"/>
      <c r="AD950" s="457"/>
      <c r="AE950" s="457"/>
      <c r="AF950" s="457"/>
      <c r="AG950" s="417"/>
    </row>
    <row r="951" spans="1:33" s="83" customFormat="1" ht="14.1" customHeight="1" x14ac:dyDescent="0.2">
      <c r="A951" s="81"/>
      <c r="B951" s="398" t="s">
        <v>1963</v>
      </c>
      <c r="C951" s="245" t="s">
        <v>2102</v>
      </c>
      <c r="D951" s="478"/>
      <c r="E951" s="296"/>
      <c r="F951" s="417">
        <v>15500</v>
      </c>
      <c r="G951" s="82"/>
      <c r="H951" s="456"/>
      <c r="I951" s="457"/>
      <c r="J951" s="457"/>
      <c r="K951" s="457">
        <v>83.04</v>
      </c>
      <c r="L951" s="457">
        <v>1328.57</v>
      </c>
      <c r="M951" s="457">
        <v>1372.86</v>
      </c>
      <c r="N951" s="457">
        <v>1328.57</v>
      </c>
      <c r="O951" s="457">
        <v>1372.86</v>
      </c>
      <c r="P951" s="457">
        <v>1372.86</v>
      </c>
      <c r="Q951" s="457">
        <v>1240</v>
      </c>
      <c r="R951" s="457">
        <v>1372.86</v>
      </c>
      <c r="S951" s="457">
        <v>1328.57</v>
      </c>
      <c r="T951" s="457">
        <v>1372.86</v>
      </c>
      <c r="U951" s="457">
        <v>1328.57</v>
      </c>
      <c r="V951" s="457">
        <v>1372.86</v>
      </c>
      <c r="W951" s="457">
        <v>625.54</v>
      </c>
      <c r="X951" s="457"/>
      <c r="Y951" s="457"/>
      <c r="Z951" s="457"/>
      <c r="AA951" s="457"/>
      <c r="AB951" s="457"/>
      <c r="AC951" s="457"/>
      <c r="AD951" s="457"/>
      <c r="AE951" s="457"/>
      <c r="AF951" s="457"/>
      <c r="AG951" s="417"/>
    </row>
    <row r="952" spans="1:33" s="83" customFormat="1" ht="14.1" customHeight="1" x14ac:dyDescent="0.2">
      <c r="A952" s="81"/>
      <c r="B952" s="398" t="s">
        <v>1964</v>
      </c>
      <c r="C952" s="245" t="s">
        <v>2103</v>
      </c>
      <c r="D952" s="478"/>
      <c r="E952" s="296"/>
      <c r="F952" s="417">
        <v>924100</v>
      </c>
      <c r="G952" s="82"/>
      <c r="H952" s="456"/>
      <c r="I952" s="457"/>
      <c r="J952" s="457"/>
      <c r="K952" s="457">
        <v>5414.65</v>
      </c>
      <c r="L952" s="457">
        <v>86634.38</v>
      </c>
      <c r="M952" s="457">
        <v>89522.19</v>
      </c>
      <c r="N952" s="457">
        <v>86634.38</v>
      </c>
      <c r="O952" s="457">
        <v>89522.19</v>
      </c>
      <c r="P952" s="457">
        <v>89522.19</v>
      </c>
      <c r="Q952" s="457">
        <v>80858.75</v>
      </c>
      <c r="R952" s="457">
        <v>89522.19</v>
      </c>
      <c r="S952" s="457">
        <v>86634.38</v>
      </c>
      <c r="T952" s="457">
        <v>89522.19</v>
      </c>
      <c r="U952" s="457">
        <v>86634.38</v>
      </c>
      <c r="V952" s="457">
        <v>43678.16</v>
      </c>
      <c r="W952" s="457"/>
      <c r="X952" s="457"/>
      <c r="Y952" s="457"/>
      <c r="Z952" s="457"/>
      <c r="AA952" s="457"/>
      <c r="AB952" s="457"/>
      <c r="AC952" s="457"/>
      <c r="AD952" s="457"/>
      <c r="AE952" s="457"/>
      <c r="AF952" s="457"/>
      <c r="AG952" s="417"/>
    </row>
    <row r="953" spans="1:33" s="83" customFormat="1" ht="14.1" customHeight="1" x14ac:dyDescent="0.2">
      <c r="A953" s="81"/>
      <c r="B953" s="398" t="s">
        <v>1965</v>
      </c>
      <c r="C953" s="245" t="s">
        <v>2104</v>
      </c>
      <c r="D953" s="478"/>
      <c r="E953" s="296"/>
      <c r="F953" s="417">
        <v>84000</v>
      </c>
      <c r="G953" s="82"/>
      <c r="H953" s="456"/>
      <c r="I953" s="457"/>
      <c r="J953" s="457"/>
      <c r="K953" s="457">
        <v>630</v>
      </c>
      <c r="L953" s="457">
        <v>10080</v>
      </c>
      <c r="M953" s="457">
        <v>10416</v>
      </c>
      <c r="N953" s="457">
        <v>10080</v>
      </c>
      <c r="O953" s="457">
        <v>10416</v>
      </c>
      <c r="P953" s="457">
        <v>10416</v>
      </c>
      <c r="Q953" s="457">
        <v>9408</v>
      </c>
      <c r="R953" s="457">
        <v>10416</v>
      </c>
      <c r="S953" s="457">
        <v>10080</v>
      </c>
      <c r="T953" s="457">
        <v>2058</v>
      </c>
      <c r="U953" s="457"/>
      <c r="V953" s="457"/>
      <c r="W953" s="457"/>
      <c r="X953" s="457"/>
      <c r="Y953" s="457"/>
      <c r="Z953" s="457"/>
      <c r="AA953" s="457"/>
      <c r="AB953" s="457"/>
      <c r="AC953" s="457"/>
      <c r="AD953" s="457"/>
      <c r="AE953" s="457"/>
      <c r="AF953" s="457"/>
      <c r="AG953" s="417"/>
    </row>
    <row r="954" spans="1:33" s="83" customFormat="1" ht="14.1" customHeight="1" x14ac:dyDescent="0.2">
      <c r="A954" s="81"/>
      <c r="B954" s="398" t="s">
        <v>1966</v>
      </c>
      <c r="C954" s="245" t="s">
        <v>2105</v>
      </c>
      <c r="D954" s="478"/>
      <c r="E954" s="296"/>
      <c r="F954" s="417">
        <v>28000</v>
      </c>
      <c r="G954" s="82"/>
      <c r="H954" s="456"/>
      <c r="I954" s="457"/>
      <c r="J954" s="457"/>
      <c r="K954" s="457"/>
      <c r="L954" s="457">
        <v>770</v>
      </c>
      <c r="M954" s="457">
        <v>3472</v>
      </c>
      <c r="N954" s="457">
        <v>3360</v>
      </c>
      <c r="O954" s="457">
        <v>3472</v>
      </c>
      <c r="P954" s="457">
        <v>3472</v>
      </c>
      <c r="Q954" s="457">
        <v>3136</v>
      </c>
      <c r="R954" s="457">
        <v>3472</v>
      </c>
      <c r="S954" s="457">
        <v>3360</v>
      </c>
      <c r="T954" s="457">
        <v>3472</v>
      </c>
      <c r="U954" s="457">
        <v>14</v>
      </c>
      <c r="V954" s="457"/>
      <c r="W954" s="457"/>
      <c r="X954" s="457"/>
      <c r="Y954" s="457"/>
      <c r="Z954" s="457"/>
      <c r="AA954" s="457"/>
      <c r="AB954" s="457"/>
      <c r="AC954" s="457"/>
      <c r="AD954" s="457"/>
      <c r="AE954" s="457"/>
      <c r="AF954" s="457"/>
      <c r="AG954" s="417"/>
    </row>
    <row r="955" spans="1:33" s="83" customFormat="1" ht="14.1" customHeight="1" x14ac:dyDescent="0.2">
      <c r="A955" s="81"/>
      <c r="B955" s="398" t="s">
        <v>1967</v>
      </c>
      <c r="C955" s="245" t="s">
        <v>2106</v>
      </c>
      <c r="D955" s="478"/>
      <c r="E955" s="296"/>
      <c r="F955" s="417">
        <v>40000</v>
      </c>
      <c r="G955" s="82"/>
      <c r="H955" s="456"/>
      <c r="I955" s="457"/>
      <c r="J955" s="457"/>
      <c r="K955" s="457"/>
      <c r="L955" s="457"/>
      <c r="M955" s="457"/>
      <c r="N955" s="457">
        <v>2860</v>
      </c>
      <c r="O955" s="457">
        <v>4960</v>
      </c>
      <c r="P955" s="457">
        <v>4960</v>
      </c>
      <c r="Q955" s="457">
        <v>4480</v>
      </c>
      <c r="R955" s="457">
        <v>4960</v>
      </c>
      <c r="S955" s="457">
        <v>4800</v>
      </c>
      <c r="T955" s="457">
        <v>4960</v>
      </c>
      <c r="U955" s="457">
        <v>4800</v>
      </c>
      <c r="V955" s="457">
        <v>3220</v>
      </c>
      <c r="W955" s="457"/>
      <c r="X955" s="457"/>
      <c r="Y955" s="457"/>
      <c r="Z955" s="457"/>
      <c r="AA955" s="457"/>
      <c r="AB955" s="457"/>
      <c r="AC955" s="457"/>
      <c r="AD955" s="457"/>
      <c r="AE955" s="457"/>
      <c r="AF955" s="457"/>
      <c r="AG955" s="417"/>
    </row>
    <row r="956" spans="1:33" s="83" customFormat="1" ht="14.1" customHeight="1" x14ac:dyDescent="0.2">
      <c r="A956" s="81"/>
      <c r="B956" s="398" t="s">
        <v>1968</v>
      </c>
      <c r="C956" s="245" t="s">
        <v>2107</v>
      </c>
      <c r="D956" s="478"/>
      <c r="E956" s="296"/>
      <c r="F956" s="417">
        <v>25000</v>
      </c>
      <c r="G956" s="82"/>
      <c r="H956" s="456"/>
      <c r="I956" s="457"/>
      <c r="J956" s="457"/>
      <c r="K956" s="457"/>
      <c r="L956" s="457"/>
      <c r="M956" s="457"/>
      <c r="N956" s="457"/>
      <c r="O956" s="457"/>
      <c r="P956" s="457">
        <v>1987.5</v>
      </c>
      <c r="Q956" s="457">
        <v>2800</v>
      </c>
      <c r="R956" s="457">
        <v>3100</v>
      </c>
      <c r="S956" s="457">
        <v>3000</v>
      </c>
      <c r="T956" s="457">
        <v>3100</v>
      </c>
      <c r="U956" s="457">
        <v>3000</v>
      </c>
      <c r="V956" s="457">
        <v>3100</v>
      </c>
      <c r="W956" s="457">
        <v>3100</v>
      </c>
      <c r="X956" s="457">
        <v>1812.5</v>
      </c>
      <c r="Y956" s="457"/>
      <c r="Z956" s="457"/>
      <c r="AA956" s="457"/>
      <c r="AB956" s="457"/>
      <c r="AC956" s="457"/>
      <c r="AD956" s="457"/>
      <c r="AE956" s="457"/>
      <c r="AF956" s="457"/>
      <c r="AG956" s="417"/>
    </row>
    <row r="957" spans="1:33" s="83" customFormat="1" ht="14.1" customHeight="1" x14ac:dyDescent="0.2">
      <c r="A957" s="81"/>
      <c r="B957" s="398" t="s">
        <v>1969</v>
      </c>
      <c r="C957" s="245" t="s">
        <v>2108</v>
      </c>
      <c r="D957" s="478"/>
      <c r="E957" s="296"/>
      <c r="F957" s="417">
        <v>900000</v>
      </c>
      <c r="G957" s="82"/>
      <c r="H957" s="456"/>
      <c r="I957" s="457"/>
      <c r="J957" s="457"/>
      <c r="K957" s="457">
        <v>4821.43</v>
      </c>
      <c r="L957" s="457">
        <v>77142.86</v>
      </c>
      <c r="M957" s="457">
        <v>79714.289999999994</v>
      </c>
      <c r="N957" s="457">
        <v>77142.86</v>
      </c>
      <c r="O957" s="457">
        <v>79714.289999999994</v>
      </c>
      <c r="P957" s="457">
        <v>79714.289999999994</v>
      </c>
      <c r="Q957" s="457">
        <v>72000</v>
      </c>
      <c r="R957" s="457">
        <v>79714.289999999994</v>
      </c>
      <c r="S957" s="457">
        <v>77142.86</v>
      </c>
      <c r="T957" s="457">
        <v>79714.289999999994</v>
      </c>
      <c r="U957" s="457">
        <v>77142.86</v>
      </c>
      <c r="V957" s="457">
        <v>79714.289999999994</v>
      </c>
      <c r="W957" s="457">
        <v>36321.43</v>
      </c>
      <c r="X957" s="457"/>
      <c r="Y957" s="457"/>
      <c r="Z957" s="457"/>
      <c r="AA957" s="457"/>
      <c r="AB957" s="457"/>
      <c r="AC957" s="457"/>
      <c r="AD957" s="457"/>
      <c r="AE957" s="457"/>
      <c r="AF957" s="457"/>
      <c r="AG957" s="417"/>
    </row>
    <row r="958" spans="1:33" s="83" customFormat="1" ht="14.1" customHeight="1" x14ac:dyDescent="0.2">
      <c r="A958" s="81"/>
      <c r="B958" s="398" t="s">
        <v>1970</v>
      </c>
      <c r="C958" s="245" t="s">
        <v>2109</v>
      </c>
      <c r="D958" s="478"/>
      <c r="E958" s="296"/>
      <c r="F958" s="417">
        <v>111000</v>
      </c>
      <c r="G958" s="82"/>
      <c r="H958" s="456"/>
      <c r="I958" s="457"/>
      <c r="J958" s="457"/>
      <c r="K958" s="457"/>
      <c r="L958" s="457"/>
      <c r="M958" s="457"/>
      <c r="N958" s="457"/>
      <c r="O958" s="457"/>
      <c r="P958" s="457"/>
      <c r="Q958" s="457"/>
      <c r="R958" s="457"/>
      <c r="S958" s="457"/>
      <c r="T958" s="457"/>
      <c r="U958" s="457"/>
      <c r="V958" s="457">
        <v>14360.63</v>
      </c>
      <c r="W958" s="457">
        <v>17205</v>
      </c>
      <c r="X958" s="457">
        <v>16650</v>
      </c>
      <c r="Y958" s="457">
        <v>17205</v>
      </c>
      <c r="Z958" s="457">
        <v>16650</v>
      </c>
      <c r="AA958" s="457">
        <v>17205</v>
      </c>
      <c r="AB958" s="457">
        <v>11724.38</v>
      </c>
      <c r="AC958" s="457"/>
      <c r="AD958" s="457"/>
      <c r="AE958" s="457"/>
      <c r="AF958" s="457"/>
      <c r="AG958" s="417"/>
    </row>
    <row r="959" spans="1:33" s="83" customFormat="1" ht="14.1" customHeight="1" x14ac:dyDescent="0.2">
      <c r="A959" s="81"/>
      <c r="B959" s="398" t="s">
        <v>1971</v>
      </c>
      <c r="C959" s="245" t="s">
        <v>2110</v>
      </c>
      <c r="D959" s="478"/>
      <c r="E959" s="296"/>
      <c r="F959" s="417">
        <v>298413.84000000003</v>
      </c>
      <c r="G959" s="82"/>
      <c r="H959" s="456"/>
      <c r="I959" s="457"/>
      <c r="J959" s="457"/>
      <c r="K959" s="457"/>
      <c r="L959" s="457"/>
      <c r="M959" s="457"/>
      <c r="N959" s="457"/>
      <c r="O959" s="457"/>
      <c r="P959" s="457"/>
      <c r="Q959" s="457"/>
      <c r="R959" s="457"/>
      <c r="S959" s="457"/>
      <c r="T959" s="457"/>
      <c r="U959" s="457"/>
      <c r="V959" s="457">
        <v>25738.19</v>
      </c>
      <c r="W959" s="457">
        <v>30836.1</v>
      </c>
      <c r="X959" s="457">
        <v>29841.38</v>
      </c>
      <c r="Y959" s="457">
        <v>30836.1</v>
      </c>
      <c r="Z959" s="457">
        <v>29841.38</v>
      </c>
      <c r="AA959" s="457">
        <v>30836.1</v>
      </c>
      <c r="AB959" s="457">
        <v>30836.1</v>
      </c>
      <c r="AC959" s="457">
        <v>28846.67</v>
      </c>
      <c r="AD959" s="457">
        <v>30836.1</v>
      </c>
      <c r="AE959" s="457">
        <v>29841.38</v>
      </c>
      <c r="AF959" s="457">
        <v>124.34</v>
      </c>
      <c r="AG959" s="417"/>
    </row>
    <row r="960" spans="1:33" s="83" customFormat="1" ht="14.1" customHeight="1" x14ac:dyDescent="0.2">
      <c r="A960" s="81"/>
      <c r="B960" s="398" t="s">
        <v>1972</v>
      </c>
      <c r="C960" s="245" t="s">
        <v>2111</v>
      </c>
      <c r="D960" s="478"/>
      <c r="E960" s="296"/>
      <c r="F960" s="417">
        <v>260434.81</v>
      </c>
      <c r="G960" s="82"/>
      <c r="H960" s="456"/>
      <c r="I960" s="457"/>
      <c r="J960" s="457"/>
      <c r="K960" s="457"/>
      <c r="L960" s="457"/>
      <c r="M960" s="457"/>
      <c r="N960" s="457"/>
      <c r="O960" s="457"/>
      <c r="P960" s="457"/>
      <c r="Q960" s="457"/>
      <c r="R960" s="457"/>
      <c r="S960" s="457"/>
      <c r="T960" s="457"/>
      <c r="U960" s="457"/>
      <c r="V960" s="457">
        <v>22462.5</v>
      </c>
      <c r="W960" s="457">
        <v>26911.599999999999</v>
      </c>
      <c r="X960" s="457">
        <v>26043.48</v>
      </c>
      <c r="Y960" s="457">
        <v>26911.599999999999</v>
      </c>
      <c r="Z960" s="457">
        <v>26043.48</v>
      </c>
      <c r="AA960" s="457">
        <v>26911.599999999999</v>
      </c>
      <c r="AB960" s="457">
        <v>26911.599999999999</v>
      </c>
      <c r="AC960" s="457">
        <v>25175.360000000001</v>
      </c>
      <c r="AD960" s="457">
        <v>26911.599999999999</v>
      </c>
      <c r="AE960" s="457">
        <v>26043.48</v>
      </c>
      <c r="AF960" s="457">
        <v>108.51</v>
      </c>
      <c r="AG960" s="417"/>
    </row>
    <row r="961" spans="1:33" s="83" customFormat="1" ht="14.1" customHeight="1" x14ac:dyDescent="0.2">
      <c r="A961" s="81"/>
      <c r="B961" s="398" t="s">
        <v>1973</v>
      </c>
      <c r="C961" s="245" t="s">
        <v>2112</v>
      </c>
      <c r="D961" s="478"/>
      <c r="E961" s="296"/>
      <c r="F961" s="417">
        <v>410046.53</v>
      </c>
      <c r="G961" s="82"/>
      <c r="H961" s="456"/>
      <c r="I961" s="457"/>
      <c r="J961" s="457"/>
      <c r="K961" s="457"/>
      <c r="L961" s="457"/>
      <c r="M961" s="457"/>
      <c r="N961" s="457"/>
      <c r="O961" s="457"/>
      <c r="P961" s="457"/>
      <c r="Q961" s="457"/>
      <c r="R961" s="457"/>
      <c r="S961" s="457"/>
      <c r="T961" s="457"/>
      <c r="U961" s="457"/>
      <c r="V961" s="457">
        <v>35366.51</v>
      </c>
      <c r="W961" s="457">
        <v>42371.47</v>
      </c>
      <c r="X961" s="457">
        <v>41004.65</v>
      </c>
      <c r="Y961" s="457">
        <v>42371.47</v>
      </c>
      <c r="Z961" s="457">
        <v>41004.65</v>
      </c>
      <c r="AA961" s="457">
        <v>42371.47</v>
      </c>
      <c r="AB961" s="457">
        <v>42371.47</v>
      </c>
      <c r="AC961" s="457">
        <v>39637.83</v>
      </c>
      <c r="AD961" s="457">
        <v>42371.47</v>
      </c>
      <c r="AE961" s="457">
        <v>41004.65</v>
      </c>
      <c r="AF961" s="457">
        <v>170.85</v>
      </c>
      <c r="AG961" s="417"/>
    </row>
    <row r="962" spans="1:33" s="83" customFormat="1" ht="14.1" customHeight="1" x14ac:dyDescent="0.2">
      <c r="A962" s="81"/>
      <c r="B962" s="398" t="s">
        <v>1974</v>
      </c>
      <c r="C962" s="245" t="s">
        <v>2113</v>
      </c>
      <c r="D962" s="478"/>
      <c r="E962" s="296"/>
      <c r="F962" s="417">
        <v>220842.26</v>
      </c>
      <c r="G962" s="82"/>
      <c r="H962" s="456"/>
      <c r="I962" s="457"/>
      <c r="J962" s="457"/>
      <c r="K962" s="457"/>
      <c r="L962" s="457"/>
      <c r="M962" s="457"/>
      <c r="N962" s="457"/>
      <c r="O962" s="457"/>
      <c r="P962" s="457"/>
      <c r="Q962" s="457"/>
      <c r="R962" s="457"/>
      <c r="S962" s="457"/>
      <c r="T962" s="457"/>
      <c r="U962" s="457"/>
      <c r="V962" s="457">
        <v>22857.17</v>
      </c>
      <c r="W962" s="457">
        <v>27384.44</v>
      </c>
      <c r="X962" s="457">
        <v>26501.07</v>
      </c>
      <c r="Y962" s="457">
        <v>27384.44</v>
      </c>
      <c r="Z962" s="457">
        <v>26501.07</v>
      </c>
      <c r="AA962" s="457">
        <v>27384.44</v>
      </c>
      <c r="AB962" s="457">
        <v>27384.44</v>
      </c>
      <c r="AC962" s="457">
        <v>25617.7</v>
      </c>
      <c r="AD962" s="457">
        <v>9827.48</v>
      </c>
      <c r="AE962" s="457"/>
      <c r="AF962" s="457"/>
      <c r="AG962" s="417"/>
    </row>
    <row r="963" spans="1:33" s="83" customFormat="1" ht="14.1" customHeight="1" x14ac:dyDescent="0.2">
      <c r="A963" s="81"/>
      <c r="B963" s="398" t="s">
        <v>1975</v>
      </c>
      <c r="C963" s="245" t="s">
        <v>2114</v>
      </c>
      <c r="D963" s="478"/>
      <c r="E963" s="296"/>
      <c r="F963" s="417">
        <v>72264.850000000006</v>
      </c>
      <c r="G963" s="82"/>
      <c r="H963" s="456"/>
      <c r="I963" s="457"/>
      <c r="J963" s="457"/>
      <c r="K963" s="457"/>
      <c r="L963" s="457"/>
      <c r="M963" s="457"/>
      <c r="N963" s="457"/>
      <c r="O963" s="457"/>
      <c r="P963" s="457"/>
      <c r="Q963" s="457"/>
      <c r="R963" s="457"/>
      <c r="S963" s="457"/>
      <c r="T963" s="457"/>
      <c r="U963" s="457"/>
      <c r="V963" s="457">
        <v>31164.22</v>
      </c>
      <c r="W963" s="457">
        <v>37336.839999999997</v>
      </c>
      <c r="X963" s="457">
        <v>3763.79</v>
      </c>
      <c r="Y963" s="457"/>
      <c r="Z963" s="457"/>
      <c r="AA963" s="457"/>
      <c r="AB963" s="457"/>
      <c r="AC963" s="457"/>
      <c r="AD963" s="457"/>
      <c r="AE963" s="457"/>
      <c r="AF963" s="457"/>
      <c r="AG963" s="417"/>
    </row>
    <row r="964" spans="1:33" s="83" customFormat="1" ht="14.1" customHeight="1" x14ac:dyDescent="0.2">
      <c r="A964" s="81"/>
      <c r="B964" s="398" t="s">
        <v>1976</v>
      </c>
      <c r="C964" s="245" t="s">
        <v>2115</v>
      </c>
      <c r="D964" s="478"/>
      <c r="E964" s="296"/>
      <c r="F964" s="417">
        <v>78230.3</v>
      </c>
      <c r="G964" s="82"/>
      <c r="H964" s="456"/>
      <c r="I964" s="457"/>
      <c r="J964" s="457"/>
      <c r="K964" s="457"/>
      <c r="L964" s="457"/>
      <c r="M964" s="457"/>
      <c r="N964" s="457"/>
      <c r="O964" s="457"/>
      <c r="P964" s="457"/>
      <c r="Q964" s="457"/>
      <c r="R964" s="457"/>
      <c r="S964" s="457"/>
      <c r="T964" s="457"/>
      <c r="U964" s="457"/>
      <c r="V964" s="457"/>
      <c r="W964" s="457"/>
      <c r="X964" s="457">
        <v>35040.660000000003</v>
      </c>
      <c r="Y964" s="457">
        <v>40418.99</v>
      </c>
      <c r="Z964" s="457">
        <v>2770.66</v>
      </c>
      <c r="AA964" s="457"/>
      <c r="AB964" s="457"/>
      <c r="AC964" s="457"/>
      <c r="AD964" s="457"/>
      <c r="AE964" s="457"/>
      <c r="AF964" s="457"/>
      <c r="AG964" s="417"/>
    </row>
    <row r="965" spans="1:33" s="83" customFormat="1" ht="14.1" customHeight="1" x14ac:dyDescent="0.2">
      <c r="A965" s="81"/>
      <c r="B965" s="398" t="s">
        <v>1977</v>
      </c>
      <c r="C965" s="245" t="s">
        <v>63</v>
      </c>
      <c r="D965" s="478"/>
      <c r="E965" s="296"/>
      <c r="F965" s="417">
        <v>213177.91</v>
      </c>
      <c r="G965" s="82"/>
      <c r="H965" s="456"/>
      <c r="I965" s="457"/>
      <c r="J965" s="457"/>
      <c r="K965" s="457"/>
      <c r="L965" s="457"/>
      <c r="M965" s="457"/>
      <c r="N965" s="457"/>
      <c r="O965" s="457"/>
      <c r="P965" s="457"/>
      <c r="Q965" s="457"/>
      <c r="R965" s="457"/>
      <c r="S965" s="457"/>
      <c r="T965" s="457"/>
      <c r="U965" s="457"/>
      <c r="V965" s="457"/>
      <c r="W965" s="457"/>
      <c r="X965" s="457"/>
      <c r="Y965" s="457"/>
      <c r="Z965" s="457">
        <v>29711.67</v>
      </c>
      <c r="AA965" s="457">
        <v>33042.58</v>
      </c>
      <c r="AB965" s="457">
        <v>33042.58</v>
      </c>
      <c r="AC965" s="457">
        <v>30910.799999999999</v>
      </c>
      <c r="AD965" s="457">
        <v>33042.58</v>
      </c>
      <c r="AE965" s="457">
        <v>31976.69</v>
      </c>
      <c r="AF965" s="457">
        <v>21451.03</v>
      </c>
      <c r="AG965" s="417"/>
    </row>
    <row r="966" spans="1:33" s="83" customFormat="1" ht="14.1" customHeight="1" x14ac:dyDescent="0.2">
      <c r="A966" s="81"/>
      <c r="B966" s="408" t="s">
        <v>1978</v>
      </c>
      <c r="C966" s="424" t="s">
        <v>2116</v>
      </c>
      <c r="D966" s="482"/>
      <c r="E966" s="296"/>
      <c r="F966" s="409">
        <v>4749037.2300000004</v>
      </c>
      <c r="G966" s="82"/>
      <c r="H966" s="446"/>
      <c r="I966" s="447"/>
      <c r="J966" s="447"/>
      <c r="K966" s="447">
        <v>22950.43</v>
      </c>
      <c r="L966" s="447">
        <v>367206.92</v>
      </c>
      <c r="M966" s="447">
        <v>336572.55</v>
      </c>
      <c r="N966" s="447">
        <v>317310.49</v>
      </c>
      <c r="O966" s="447">
        <v>322477.81</v>
      </c>
      <c r="P966" s="447">
        <v>296810</v>
      </c>
      <c r="Q966" s="447">
        <v>268086.46000000002</v>
      </c>
      <c r="R966" s="447">
        <v>296810</v>
      </c>
      <c r="S966" s="447">
        <v>287235.49</v>
      </c>
      <c r="T966" s="447">
        <v>306799.83</v>
      </c>
      <c r="U966" s="447">
        <v>299283.53000000003</v>
      </c>
      <c r="V966" s="447">
        <v>309259.64</v>
      </c>
      <c r="W966" s="447">
        <v>309259.64</v>
      </c>
      <c r="X966" s="447">
        <v>299283.53000000003</v>
      </c>
      <c r="Y966" s="447">
        <v>309259.64</v>
      </c>
      <c r="Z966" s="447">
        <v>224026.83</v>
      </c>
      <c r="AA966" s="447">
        <v>19173.939999999999</v>
      </c>
      <c r="AB966" s="447">
        <v>34537.79</v>
      </c>
      <c r="AC966" s="447">
        <v>32309.54</v>
      </c>
      <c r="AD966" s="447">
        <v>34537.79</v>
      </c>
      <c r="AE966" s="447">
        <v>33423.67</v>
      </c>
      <c r="AF966" s="447">
        <v>22421.71</v>
      </c>
      <c r="AG966" s="409"/>
    </row>
    <row r="967" spans="1:33" s="83" customFormat="1" ht="14.1" customHeight="1" x14ac:dyDescent="0.2">
      <c r="A967" s="81"/>
      <c r="B967" s="398" t="s">
        <v>1979</v>
      </c>
      <c r="C967" s="245" t="s">
        <v>2117</v>
      </c>
      <c r="D967" s="478"/>
      <c r="E967" s="296"/>
      <c r="F967" s="417">
        <v>93300</v>
      </c>
      <c r="G967" s="82"/>
      <c r="H967" s="456"/>
      <c r="I967" s="457"/>
      <c r="J967" s="457"/>
      <c r="K967" s="457">
        <v>4998.21</v>
      </c>
      <c r="L967" s="457">
        <v>79971.429999999993</v>
      </c>
      <c r="M967" s="457">
        <v>8330.36</v>
      </c>
      <c r="N967" s="457"/>
      <c r="O967" s="457"/>
      <c r="P967" s="457"/>
      <c r="Q967" s="457"/>
      <c r="R967" s="457"/>
      <c r="S967" s="457"/>
      <c r="T967" s="457"/>
      <c r="U967" s="457"/>
      <c r="V967" s="457"/>
      <c r="W967" s="457"/>
      <c r="X967" s="457"/>
      <c r="Y967" s="457"/>
      <c r="Z967" s="457"/>
      <c r="AA967" s="457"/>
      <c r="AB967" s="457"/>
      <c r="AC967" s="457"/>
      <c r="AD967" s="457"/>
      <c r="AE967" s="457"/>
      <c r="AF967" s="457"/>
      <c r="AG967" s="417"/>
    </row>
    <row r="968" spans="1:33" s="83" customFormat="1" ht="14.1" customHeight="1" x14ac:dyDescent="0.2">
      <c r="A968" s="81"/>
      <c r="B968" s="398" t="s">
        <v>1980</v>
      </c>
      <c r="C968" s="245" t="s">
        <v>2118</v>
      </c>
      <c r="D968" s="478"/>
      <c r="E968" s="296"/>
      <c r="F968" s="417">
        <v>18525</v>
      </c>
      <c r="G968" s="82"/>
      <c r="H968" s="456"/>
      <c r="I968" s="457"/>
      <c r="J968" s="457"/>
      <c r="K968" s="457"/>
      <c r="L968" s="457"/>
      <c r="M968" s="457">
        <v>18525</v>
      </c>
      <c r="N968" s="457"/>
      <c r="O968" s="457"/>
      <c r="P968" s="457"/>
      <c r="Q968" s="457"/>
      <c r="R968" s="457"/>
      <c r="S968" s="457"/>
      <c r="T968" s="457"/>
      <c r="U968" s="457"/>
      <c r="V968" s="457"/>
      <c r="W968" s="457"/>
      <c r="X968" s="457"/>
      <c r="Y968" s="457"/>
      <c r="Z968" s="457"/>
      <c r="AA968" s="457"/>
      <c r="AB968" s="457"/>
      <c r="AC968" s="457"/>
      <c r="AD968" s="457"/>
      <c r="AE968" s="457"/>
      <c r="AF968" s="457"/>
      <c r="AG968" s="417"/>
    </row>
    <row r="969" spans="1:33" s="83" customFormat="1" ht="14.1" customHeight="1" x14ac:dyDescent="0.2">
      <c r="A969" s="81"/>
      <c r="B969" s="398" t="s">
        <v>1981</v>
      </c>
      <c r="C969" s="245" t="s">
        <v>2119</v>
      </c>
      <c r="D969" s="478"/>
      <c r="E969" s="296"/>
      <c r="F969" s="417">
        <v>60150</v>
      </c>
      <c r="G969" s="82"/>
      <c r="H969" s="456"/>
      <c r="I969" s="457"/>
      <c r="J969" s="457"/>
      <c r="K969" s="457"/>
      <c r="L969" s="457"/>
      <c r="M969" s="457">
        <v>12907.19</v>
      </c>
      <c r="N969" s="457">
        <v>30075</v>
      </c>
      <c r="O969" s="457">
        <v>17167.810000000001</v>
      </c>
      <c r="P969" s="457"/>
      <c r="Q969" s="457"/>
      <c r="R969" s="457"/>
      <c r="S969" s="457"/>
      <c r="T969" s="457"/>
      <c r="U969" s="457"/>
      <c r="V969" s="457"/>
      <c r="W969" s="457"/>
      <c r="X969" s="457"/>
      <c r="Y969" s="457"/>
      <c r="Z969" s="457"/>
      <c r="AA969" s="457"/>
      <c r="AB969" s="457"/>
      <c r="AC969" s="457"/>
      <c r="AD969" s="457"/>
      <c r="AE969" s="457"/>
      <c r="AF969" s="457"/>
      <c r="AG969" s="417"/>
    </row>
    <row r="970" spans="1:33" s="83" customFormat="1" ht="14.1" customHeight="1" x14ac:dyDescent="0.2">
      <c r="A970" s="81"/>
      <c r="B970" s="398" t="s">
        <v>1982</v>
      </c>
      <c r="C970" s="245" t="s">
        <v>2120</v>
      </c>
      <c r="D970" s="478"/>
      <c r="E970" s="296"/>
      <c r="F970" s="417">
        <v>4500</v>
      </c>
      <c r="G970" s="82"/>
      <c r="H970" s="456"/>
      <c r="I970" s="457"/>
      <c r="J970" s="457"/>
      <c r="K970" s="457"/>
      <c r="L970" s="457"/>
      <c r="M970" s="457"/>
      <c r="N970" s="457"/>
      <c r="O970" s="457">
        <v>4500</v>
      </c>
      <c r="P970" s="457"/>
      <c r="Q970" s="457"/>
      <c r="R970" s="457"/>
      <c r="S970" s="457"/>
      <c r="T970" s="457"/>
      <c r="U970" s="457"/>
      <c r="V970" s="457"/>
      <c r="W970" s="457"/>
      <c r="X970" s="457"/>
      <c r="Y970" s="457"/>
      <c r="Z970" s="457"/>
      <c r="AA970" s="457"/>
      <c r="AB970" s="457"/>
      <c r="AC970" s="457"/>
      <c r="AD970" s="457"/>
      <c r="AE970" s="457"/>
      <c r="AF970" s="457"/>
      <c r="AG970" s="417"/>
    </row>
    <row r="971" spans="1:33" s="83" customFormat="1" ht="14.1" customHeight="1" x14ac:dyDescent="0.2">
      <c r="A971" s="81"/>
      <c r="B971" s="398" t="s">
        <v>1983</v>
      </c>
      <c r="C971" s="245" t="s">
        <v>2121</v>
      </c>
      <c r="D971" s="478"/>
      <c r="E971" s="296"/>
      <c r="F971" s="417">
        <v>4000</v>
      </c>
      <c r="G971" s="82"/>
      <c r="H971" s="456"/>
      <c r="I971" s="457"/>
      <c r="J971" s="457"/>
      <c r="K971" s="457"/>
      <c r="L971" s="457"/>
      <c r="M971" s="457"/>
      <c r="N971" s="457"/>
      <c r="O971" s="457">
        <v>4000</v>
      </c>
      <c r="P971" s="457"/>
      <c r="Q971" s="457"/>
      <c r="R971" s="457"/>
      <c r="S971" s="457"/>
      <c r="T971" s="457"/>
      <c r="U971" s="457"/>
      <c r="V971" s="457"/>
      <c r="W971" s="457"/>
      <c r="X971" s="457"/>
      <c r="Y971" s="457"/>
      <c r="Z971" s="457"/>
      <c r="AA971" s="457"/>
      <c r="AB971" s="457"/>
      <c r="AC971" s="457"/>
      <c r="AD971" s="457"/>
      <c r="AE971" s="457"/>
      <c r="AF971" s="457"/>
      <c r="AG971" s="417"/>
    </row>
    <row r="972" spans="1:33" s="83" customFormat="1" ht="14.1" customHeight="1" x14ac:dyDescent="0.2">
      <c r="A972" s="81"/>
      <c r="B972" s="398" t="s">
        <v>1984</v>
      </c>
      <c r="C972" s="245" t="s">
        <v>2122</v>
      </c>
      <c r="D972" s="478"/>
      <c r="E972" s="296"/>
      <c r="F972" s="417">
        <v>4308532.32</v>
      </c>
      <c r="G972" s="82"/>
      <c r="H972" s="456"/>
      <c r="I972" s="457"/>
      <c r="J972" s="457"/>
      <c r="K972" s="457">
        <v>17952.22</v>
      </c>
      <c r="L972" s="457">
        <v>287235.49</v>
      </c>
      <c r="M972" s="457">
        <v>296810</v>
      </c>
      <c r="N972" s="457">
        <v>287235.49</v>
      </c>
      <c r="O972" s="457">
        <v>296810</v>
      </c>
      <c r="P972" s="457">
        <v>296810</v>
      </c>
      <c r="Q972" s="457">
        <v>268086.46000000002</v>
      </c>
      <c r="R972" s="457">
        <v>296810</v>
      </c>
      <c r="S972" s="457">
        <v>287235.49</v>
      </c>
      <c r="T972" s="457">
        <v>296810</v>
      </c>
      <c r="U972" s="457">
        <v>287235.49</v>
      </c>
      <c r="V972" s="457">
        <v>296810</v>
      </c>
      <c r="W972" s="457">
        <v>296810</v>
      </c>
      <c r="X972" s="457">
        <v>287235.49</v>
      </c>
      <c r="Y972" s="457">
        <v>296810</v>
      </c>
      <c r="Z972" s="457">
        <v>211836.17</v>
      </c>
      <c r="AA972" s="457"/>
      <c r="AB972" s="457"/>
      <c r="AC972" s="457"/>
      <c r="AD972" s="457"/>
      <c r="AE972" s="457"/>
      <c r="AF972" s="457"/>
      <c r="AG972" s="417"/>
    </row>
    <row r="973" spans="1:33" s="83" customFormat="1" ht="14.1" customHeight="1" x14ac:dyDescent="0.2">
      <c r="A973" s="81"/>
      <c r="B973" s="398" t="s">
        <v>1985</v>
      </c>
      <c r="C973" s="245" t="s">
        <v>2123</v>
      </c>
      <c r="D973" s="478"/>
      <c r="E973" s="296"/>
      <c r="F973" s="417">
        <v>80320.240000000005</v>
      </c>
      <c r="G973" s="82"/>
      <c r="H973" s="456"/>
      <c r="I973" s="457"/>
      <c r="J973" s="457"/>
      <c r="K973" s="457"/>
      <c r="L973" s="457"/>
      <c r="M973" s="457"/>
      <c r="N973" s="457"/>
      <c r="O973" s="457"/>
      <c r="P973" s="457"/>
      <c r="Q973" s="457"/>
      <c r="R973" s="457"/>
      <c r="S973" s="457"/>
      <c r="T973" s="457">
        <v>9989.83</v>
      </c>
      <c r="U973" s="457">
        <v>12048.04</v>
      </c>
      <c r="V973" s="457">
        <v>12449.64</v>
      </c>
      <c r="W973" s="457">
        <v>12449.64</v>
      </c>
      <c r="X973" s="457">
        <v>12048.04</v>
      </c>
      <c r="Y973" s="457">
        <v>12449.64</v>
      </c>
      <c r="Z973" s="457">
        <v>8885.43</v>
      </c>
      <c r="AA973" s="457"/>
      <c r="AB973" s="457"/>
      <c r="AC973" s="457"/>
      <c r="AD973" s="457"/>
      <c r="AE973" s="457"/>
      <c r="AF973" s="457"/>
      <c r="AG973" s="417"/>
    </row>
    <row r="974" spans="1:33" s="83" customFormat="1" ht="14.1" customHeight="1" x14ac:dyDescent="0.2">
      <c r="A974" s="81"/>
      <c r="B974" s="398" t="s">
        <v>1986</v>
      </c>
      <c r="C974" s="245" t="s">
        <v>2115</v>
      </c>
      <c r="D974" s="478"/>
      <c r="E974" s="296"/>
      <c r="F974" s="417">
        <v>12591.34</v>
      </c>
      <c r="G974" s="82"/>
      <c r="H974" s="456"/>
      <c r="I974" s="457"/>
      <c r="J974" s="457"/>
      <c r="K974" s="457"/>
      <c r="L974" s="457"/>
      <c r="M974" s="457"/>
      <c r="N974" s="457"/>
      <c r="O974" s="457"/>
      <c r="P974" s="457"/>
      <c r="Q974" s="457"/>
      <c r="R974" s="457"/>
      <c r="S974" s="457"/>
      <c r="T974" s="457"/>
      <c r="U974" s="457"/>
      <c r="V974" s="457"/>
      <c r="W974" s="457"/>
      <c r="X974" s="457"/>
      <c r="Y974" s="457"/>
      <c r="Z974" s="457">
        <v>3305.23</v>
      </c>
      <c r="AA974" s="457">
        <v>9286.11</v>
      </c>
      <c r="AB974" s="457"/>
      <c r="AC974" s="457"/>
      <c r="AD974" s="457"/>
      <c r="AE974" s="457"/>
      <c r="AF974" s="457"/>
      <c r="AG974" s="417"/>
    </row>
    <row r="975" spans="1:33" s="83" customFormat="1" ht="14.1" customHeight="1" x14ac:dyDescent="0.2">
      <c r="A975" s="81"/>
      <c r="B975" s="398" t="s">
        <v>1987</v>
      </c>
      <c r="C975" s="245" t="s">
        <v>63</v>
      </c>
      <c r="D975" s="478"/>
      <c r="E975" s="296"/>
      <c r="F975" s="417">
        <v>167118.32999999999</v>
      </c>
      <c r="G975" s="82"/>
      <c r="H975" s="456"/>
      <c r="I975" s="457"/>
      <c r="J975" s="457"/>
      <c r="K975" s="457"/>
      <c r="L975" s="457"/>
      <c r="M975" s="457"/>
      <c r="N975" s="457"/>
      <c r="O975" s="457"/>
      <c r="P975" s="457"/>
      <c r="Q975" s="457"/>
      <c r="R975" s="457"/>
      <c r="S975" s="457"/>
      <c r="T975" s="457"/>
      <c r="U975" s="457"/>
      <c r="V975" s="457"/>
      <c r="W975" s="457"/>
      <c r="X975" s="457"/>
      <c r="Y975" s="457"/>
      <c r="Z975" s="457"/>
      <c r="AA975" s="457">
        <v>9887.83</v>
      </c>
      <c r="AB975" s="457">
        <v>34537.79</v>
      </c>
      <c r="AC975" s="457">
        <v>32309.54</v>
      </c>
      <c r="AD975" s="457">
        <v>34537.79</v>
      </c>
      <c r="AE975" s="457">
        <v>33423.67</v>
      </c>
      <c r="AF975" s="457">
        <v>22421.71</v>
      </c>
      <c r="AG975" s="417"/>
    </row>
    <row r="976" spans="1:33" s="83" customFormat="1" ht="14.1" customHeight="1" x14ac:dyDescent="0.2">
      <c r="A976" s="81"/>
      <c r="B976" s="408" t="s">
        <v>1988</v>
      </c>
      <c r="C976" s="424" t="s">
        <v>2124</v>
      </c>
      <c r="D976" s="482"/>
      <c r="E976" s="296"/>
      <c r="F976" s="409">
        <v>123838.85</v>
      </c>
      <c r="G976" s="82"/>
      <c r="H976" s="446"/>
      <c r="I976" s="447"/>
      <c r="J976" s="447"/>
      <c r="K976" s="447"/>
      <c r="L976" s="447"/>
      <c r="M976" s="447"/>
      <c r="N976" s="447"/>
      <c r="O976" s="447"/>
      <c r="P976" s="447"/>
      <c r="Q976" s="447"/>
      <c r="R976" s="447"/>
      <c r="S976" s="447"/>
      <c r="T976" s="447"/>
      <c r="U976" s="447"/>
      <c r="V976" s="447"/>
      <c r="W976" s="447"/>
      <c r="X976" s="447"/>
      <c r="Y976" s="447"/>
      <c r="Z976" s="447">
        <v>9262.5</v>
      </c>
      <c r="AA976" s="447">
        <v>39642.080000000002</v>
      </c>
      <c r="AB976" s="447">
        <v>34072.58</v>
      </c>
      <c r="AC976" s="447">
        <v>32264.28</v>
      </c>
      <c r="AD976" s="447">
        <v>8597.41</v>
      </c>
      <c r="AE976" s="447"/>
      <c r="AF976" s="447"/>
      <c r="AG976" s="409"/>
    </row>
    <row r="977" spans="1:33" s="83" customFormat="1" ht="14.1" customHeight="1" x14ac:dyDescent="0.2">
      <c r="A977" s="81"/>
      <c r="B977" s="398" t="s">
        <v>1989</v>
      </c>
      <c r="C977" s="245" t="s">
        <v>2117</v>
      </c>
      <c r="D977" s="478"/>
      <c r="E977" s="296"/>
      <c r="F977" s="417">
        <v>7500</v>
      </c>
      <c r="G977" s="82"/>
      <c r="H977" s="456"/>
      <c r="I977" s="457"/>
      <c r="J977" s="457"/>
      <c r="K977" s="457"/>
      <c r="L977" s="457"/>
      <c r="M977" s="457"/>
      <c r="N977" s="457"/>
      <c r="O977" s="457"/>
      <c r="P977" s="457"/>
      <c r="Q977" s="457"/>
      <c r="R977" s="457"/>
      <c r="S977" s="457"/>
      <c r="T977" s="457"/>
      <c r="U977" s="457"/>
      <c r="V977" s="457"/>
      <c r="W977" s="457"/>
      <c r="X977" s="457"/>
      <c r="Y977" s="457"/>
      <c r="Z977" s="457">
        <v>7500</v>
      </c>
      <c r="AA977" s="457"/>
      <c r="AB977" s="457"/>
      <c r="AC977" s="457"/>
      <c r="AD977" s="457"/>
      <c r="AE977" s="457"/>
      <c r="AF977" s="457"/>
      <c r="AG977" s="417"/>
    </row>
    <row r="978" spans="1:33" s="83" customFormat="1" ht="14.1" customHeight="1" x14ac:dyDescent="0.2">
      <c r="A978" s="81"/>
      <c r="B978" s="398" t="s">
        <v>1990</v>
      </c>
      <c r="C978" s="245" t="s">
        <v>2125</v>
      </c>
      <c r="D978" s="478"/>
      <c r="E978" s="296"/>
      <c r="F978" s="417">
        <v>4700</v>
      </c>
      <c r="G978" s="82"/>
      <c r="H978" s="456"/>
      <c r="I978" s="457"/>
      <c r="J978" s="457"/>
      <c r="K978" s="457"/>
      <c r="L978" s="457"/>
      <c r="M978" s="457"/>
      <c r="N978" s="457"/>
      <c r="O978" s="457"/>
      <c r="P978" s="457"/>
      <c r="Q978" s="457"/>
      <c r="R978" s="457"/>
      <c r="S978" s="457"/>
      <c r="T978" s="457"/>
      <c r="U978" s="457"/>
      <c r="V978" s="457"/>
      <c r="W978" s="457"/>
      <c r="X978" s="457"/>
      <c r="Y978" s="457"/>
      <c r="Z978" s="457">
        <v>1762.5</v>
      </c>
      <c r="AA978" s="457">
        <v>2937.5</v>
      </c>
      <c r="AB978" s="457"/>
      <c r="AC978" s="457"/>
      <c r="AD978" s="457"/>
      <c r="AE978" s="457"/>
      <c r="AF978" s="457"/>
      <c r="AG978" s="417"/>
    </row>
    <row r="979" spans="1:33" s="83" customFormat="1" ht="14.1" customHeight="1" x14ac:dyDescent="0.2">
      <c r="A979" s="81"/>
      <c r="B979" s="398" t="s">
        <v>1991</v>
      </c>
      <c r="C979" s="245" t="s">
        <v>2126</v>
      </c>
      <c r="D979" s="478"/>
      <c r="E979" s="296"/>
      <c r="F979" s="417">
        <v>39502.69</v>
      </c>
      <c r="G979" s="82"/>
      <c r="H979" s="456"/>
      <c r="I979" s="457"/>
      <c r="J979" s="457"/>
      <c r="K979" s="457"/>
      <c r="L979" s="457"/>
      <c r="M979" s="457"/>
      <c r="N979" s="457"/>
      <c r="O979" s="457"/>
      <c r="P979" s="457"/>
      <c r="Q979" s="457"/>
      <c r="R979" s="457"/>
      <c r="S979" s="457"/>
      <c r="T979" s="457"/>
      <c r="U979" s="457"/>
      <c r="V979" s="457"/>
      <c r="W979" s="457"/>
      <c r="X979" s="457"/>
      <c r="Y979" s="457"/>
      <c r="Z979" s="457"/>
      <c r="AA979" s="457">
        <v>36704.58</v>
      </c>
      <c r="AB979" s="457">
        <v>2798.11</v>
      </c>
      <c r="AC979" s="457"/>
      <c r="AD979" s="457"/>
      <c r="AE979" s="457"/>
      <c r="AF979" s="457"/>
      <c r="AG979" s="417"/>
    </row>
    <row r="980" spans="1:33" s="83" customFormat="1" ht="14.1" customHeight="1" x14ac:dyDescent="0.2">
      <c r="A980" s="81"/>
      <c r="B980" s="398" t="s">
        <v>1992</v>
      </c>
      <c r="C980" s="245" t="s">
        <v>2127</v>
      </c>
      <c r="D980" s="478"/>
      <c r="E980" s="296"/>
      <c r="F980" s="417">
        <v>12500</v>
      </c>
      <c r="G980" s="82"/>
      <c r="H980" s="456"/>
      <c r="I980" s="457"/>
      <c r="J980" s="457"/>
      <c r="K980" s="457"/>
      <c r="L980" s="457"/>
      <c r="M980" s="457"/>
      <c r="N980" s="457"/>
      <c r="O980" s="457"/>
      <c r="P980" s="457"/>
      <c r="Q980" s="457"/>
      <c r="R980" s="457"/>
      <c r="S980" s="457"/>
      <c r="T980" s="457"/>
      <c r="U980" s="457"/>
      <c r="V980" s="457"/>
      <c r="W980" s="457"/>
      <c r="X980" s="457"/>
      <c r="Y980" s="457"/>
      <c r="Z980" s="457"/>
      <c r="AA980" s="457"/>
      <c r="AB980" s="457">
        <v>12500</v>
      </c>
      <c r="AC980" s="457"/>
      <c r="AD980" s="457"/>
      <c r="AE980" s="457"/>
      <c r="AF980" s="457"/>
      <c r="AG980" s="417"/>
    </row>
    <row r="981" spans="1:33" s="83" customFormat="1" ht="14.1" customHeight="1" x14ac:dyDescent="0.2">
      <c r="A981" s="81"/>
      <c r="B981" s="398" t="s">
        <v>1993</v>
      </c>
      <c r="C981" s="245" t="s">
        <v>2122</v>
      </c>
      <c r="D981" s="478"/>
      <c r="E981" s="296"/>
      <c r="F981" s="417">
        <v>55628.07</v>
      </c>
      <c r="G981" s="82"/>
      <c r="H981" s="456"/>
      <c r="I981" s="457"/>
      <c r="J981" s="457"/>
      <c r="K981" s="457"/>
      <c r="L981" s="457"/>
      <c r="M981" s="457"/>
      <c r="N981" s="457"/>
      <c r="O981" s="457"/>
      <c r="P981" s="457"/>
      <c r="Q981" s="457"/>
      <c r="R981" s="457"/>
      <c r="S981" s="457"/>
      <c r="T981" s="457"/>
      <c r="U981" s="457"/>
      <c r="V981" s="457"/>
      <c r="W981" s="457"/>
      <c r="X981" s="457"/>
      <c r="Y981" s="457"/>
      <c r="Z981" s="457"/>
      <c r="AA981" s="457"/>
      <c r="AB981" s="457">
        <v>18774.47</v>
      </c>
      <c r="AC981" s="457">
        <v>32264.28</v>
      </c>
      <c r="AD981" s="457">
        <v>4589.32</v>
      </c>
      <c r="AE981" s="457"/>
      <c r="AF981" s="457"/>
      <c r="AG981" s="417"/>
    </row>
    <row r="982" spans="1:33" s="83" customFormat="1" ht="14.1" customHeight="1" x14ac:dyDescent="0.2">
      <c r="A982" s="81"/>
      <c r="B982" s="398" t="s">
        <v>1994</v>
      </c>
      <c r="C982" s="245" t="s">
        <v>2115</v>
      </c>
      <c r="D982" s="478"/>
      <c r="E982" s="296"/>
      <c r="F982" s="418">
        <v>716.06</v>
      </c>
      <c r="G982" s="82"/>
      <c r="H982" s="458"/>
      <c r="I982" s="459"/>
      <c r="J982" s="459"/>
      <c r="K982" s="459"/>
      <c r="L982" s="459"/>
      <c r="M982" s="459"/>
      <c r="N982" s="459"/>
      <c r="O982" s="459"/>
      <c r="P982" s="459"/>
      <c r="Q982" s="459"/>
      <c r="R982" s="459"/>
      <c r="S982" s="459"/>
      <c r="T982" s="459"/>
      <c r="U982" s="459"/>
      <c r="V982" s="459"/>
      <c r="W982" s="459"/>
      <c r="X982" s="459"/>
      <c r="Y982" s="459"/>
      <c r="Z982" s="459"/>
      <c r="AA982" s="459"/>
      <c r="AB982" s="459"/>
      <c r="AC982" s="459"/>
      <c r="AD982" s="459">
        <v>716.06</v>
      </c>
      <c r="AE982" s="459"/>
      <c r="AF982" s="459"/>
      <c r="AG982" s="418"/>
    </row>
    <row r="983" spans="1:33" s="83" customFormat="1" ht="14.1" customHeight="1" x14ac:dyDescent="0.2">
      <c r="A983" s="81"/>
      <c r="B983" s="398" t="s">
        <v>1995</v>
      </c>
      <c r="C983" s="245" t="s">
        <v>63</v>
      </c>
      <c r="D983" s="478"/>
      <c r="E983" s="296"/>
      <c r="F983" s="417">
        <v>3292.03</v>
      </c>
      <c r="G983" s="82"/>
      <c r="H983" s="456"/>
      <c r="I983" s="457"/>
      <c r="J983" s="457"/>
      <c r="K983" s="457"/>
      <c r="L983" s="457"/>
      <c r="M983" s="457"/>
      <c r="N983" s="457"/>
      <c r="O983" s="457"/>
      <c r="P983" s="457"/>
      <c r="Q983" s="457"/>
      <c r="R983" s="457"/>
      <c r="S983" s="457"/>
      <c r="T983" s="457"/>
      <c r="U983" s="457"/>
      <c r="V983" s="457"/>
      <c r="W983" s="457"/>
      <c r="X983" s="457"/>
      <c r="Y983" s="457"/>
      <c r="Z983" s="457"/>
      <c r="AA983" s="457"/>
      <c r="AB983" s="457"/>
      <c r="AC983" s="457"/>
      <c r="AD983" s="457">
        <v>3292.03</v>
      </c>
      <c r="AE983" s="457"/>
      <c r="AF983" s="457"/>
      <c r="AG983" s="417"/>
    </row>
    <row r="984" spans="1:33" s="83" customFormat="1" ht="14.1" customHeight="1" x14ac:dyDescent="0.2">
      <c r="A984" s="81"/>
      <c r="B984" s="408" t="s">
        <v>1996</v>
      </c>
      <c r="C984" s="424" t="s">
        <v>2128</v>
      </c>
      <c r="D984" s="482"/>
      <c r="E984" s="296"/>
      <c r="F984" s="409">
        <v>172713.51</v>
      </c>
      <c r="G984" s="82"/>
      <c r="H984" s="446"/>
      <c r="I984" s="447"/>
      <c r="J984" s="447"/>
      <c r="K984" s="447"/>
      <c r="L984" s="447"/>
      <c r="M984" s="447"/>
      <c r="N984" s="447"/>
      <c r="O984" s="447"/>
      <c r="P984" s="447"/>
      <c r="Q984" s="447"/>
      <c r="R984" s="447"/>
      <c r="S984" s="447"/>
      <c r="T984" s="447"/>
      <c r="U984" s="447"/>
      <c r="V984" s="447"/>
      <c r="W984" s="447"/>
      <c r="X984" s="447"/>
      <c r="Y984" s="447"/>
      <c r="Z984" s="447">
        <v>9702</v>
      </c>
      <c r="AA984" s="447">
        <v>38192</v>
      </c>
      <c r="AB984" s="447">
        <v>33876.1</v>
      </c>
      <c r="AC984" s="447">
        <v>30868.48</v>
      </c>
      <c r="AD984" s="447">
        <v>38054.01</v>
      </c>
      <c r="AE984" s="447">
        <v>22020.92</v>
      </c>
      <c r="AF984" s="447"/>
      <c r="AG984" s="409"/>
    </row>
    <row r="985" spans="1:33" s="83" customFormat="1" ht="14.1" customHeight="1" x14ac:dyDescent="0.2">
      <c r="A985" s="81"/>
      <c r="B985" s="398" t="s">
        <v>1997</v>
      </c>
      <c r="C985" s="245" t="s">
        <v>2129</v>
      </c>
      <c r="D985" s="478"/>
      <c r="E985" s="296"/>
      <c r="F985" s="417">
        <v>61600</v>
      </c>
      <c r="G985" s="82"/>
      <c r="H985" s="456"/>
      <c r="I985" s="457"/>
      <c r="J985" s="457"/>
      <c r="K985" s="457"/>
      <c r="L985" s="457"/>
      <c r="M985" s="457"/>
      <c r="N985" s="457"/>
      <c r="O985" s="457"/>
      <c r="P985" s="457"/>
      <c r="Q985" s="457"/>
      <c r="R985" s="457"/>
      <c r="S985" s="457"/>
      <c r="T985" s="457"/>
      <c r="U985" s="457"/>
      <c r="V985" s="457"/>
      <c r="W985" s="457"/>
      <c r="X985" s="457"/>
      <c r="Y985" s="457"/>
      <c r="Z985" s="457">
        <v>9702</v>
      </c>
      <c r="AA985" s="457">
        <v>38192</v>
      </c>
      <c r="AB985" s="457">
        <v>13706</v>
      </c>
      <c r="AC985" s="457"/>
      <c r="AD985" s="457"/>
      <c r="AE985" s="457"/>
      <c r="AF985" s="457"/>
      <c r="AG985" s="417"/>
    </row>
    <row r="986" spans="1:33" s="83" customFormat="1" ht="14.1" customHeight="1" x14ac:dyDescent="0.2">
      <c r="A986" s="81"/>
      <c r="B986" s="398" t="s">
        <v>1998</v>
      </c>
      <c r="C986" s="245" t="s">
        <v>2122</v>
      </c>
      <c r="D986" s="478"/>
      <c r="E986" s="296"/>
      <c r="F986" s="417">
        <v>40593.910000000003</v>
      </c>
      <c r="G986" s="82"/>
      <c r="H986" s="456"/>
      <c r="I986" s="457"/>
      <c r="J986" s="457"/>
      <c r="K986" s="457"/>
      <c r="L986" s="457"/>
      <c r="M986" s="457"/>
      <c r="N986" s="457"/>
      <c r="O986" s="457"/>
      <c r="P986" s="457"/>
      <c r="Q986" s="457"/>
      <c r="R986" s="457"/>
      <c r="S986" s="457"/>
      <c r="T986" s="457"/>
      <c r="U986" s="457"/>
      <c r="V986" s="457"/>
      <c r="W986" s="457"/>
      <c r="X986" s="457"/>
      <c r="Y986" s="457"/>
      <c r="Z986" s="457"/>
      <c r="AA986" s="457"/>
      <c r="AB986" s="457">
        <v>20170.099999999999</v>
      </c>
      <c r="AC986" s="457">
        <v>20423.810000000001</v>
      </c>
      <c r="AD986" s="457"/>
      <c r="AE986" s="457"/>
      <c r="AF986" s="457"/>
      <c r="AG986" s="417"/>
    </row>
    <row r="987" spans="1:33" s="83" customFormat="1" ht="14.1" customHeight="1" x14ac:dyDescent="0.2">
      <c r="A987" s="81"/>
      <c r="B987" s="398" t="s">
        <v>1999</v>
      </c>
      <c r="C987" s="245" t="s">
        <v>2123</v>
      </c>
      <c r="D987" s="478"/>
      <c r="E987" s="296"/>
      <c r="F987" s="417">
        <v>17652.96</v>
      </c>
      <c r="G987" s="82"/>
      <c r="H987" s="456"/>
      <c r="I987" s="457"/>
      <c r="J987" s="457"/>
      <c r="K987" s="457"/>
      <c r="L987" s="457"/>
      <c r="M987" s="457"/>
      <c r="N987" s="457"/>
      <c r="O987" s="457"/>
      <c r="P987" s="457"/>
      <c r="Q987" s="457"/>
      <c r="R987" s="457"/>
      <c r="S987" s="457"/>
      <c r="T987" s="457"/>
      <c r="U987" s="457"/>
      <c r="V987" s="457"/>
      <c r="W987" s="457"/>
      <c r="X987" s="457"/>
      <c r="Y987" s="457"/>
      <c r="Z987" s="457"/>
      <c r="AA987" s="457"/>
      <c r="AB987" s="457"/>
      <c r="AC987" s="457">
        <v>10444.67</v>
      </c>
      <c r="AD987" s="457">
        <v>7208.29</v>
      </c>
      <c r="AE987" s="457"/>
      <c r="AF987" s="457"/>
      <c r="AG987" s="417"/>
    </row>
    <row r="988" spans="1:33" s="83" customFormat="1" ht="14.1" customHeight="1" x14ac:dyDescent="0.2">
      <c r="A988" s="81"/>
      <c r="B988" s="398" t="s">
        <v>2000</v>
      </c>
      <c r="C988" s="245" t="s">
        <v>2115</v>
      </c>
      <c r="D988" s="478"/>
      <c r="E988" s="296"/>
      <c r="F988" s="417">
        <v>1430.92</v>
      </c>
      <c r="G988" s="82"/>
      <c r="H988" s="456"/>
      <c r="I988" s="457"/>
      <c r="J988" s="457"/>
      <c r="K988" s="457"/>
      <c r="L988" s="457"/>
      <c r="M988" s="457"/>
      <c r="N988" s="457"/>
      <c r="O988" s="457"/>
      <c r="P988" s="457"/>
      <c r="Q988" s="457"/>
      <c r="R988" s="457"/>
      <c r="S988" s="457"/>
      <c r="T988" s="457"/>
      <c r="U988" s="457"/>
      <c r="V988" s="457"/>
      <c r="W988" s="457"/>
      <c r="X988" s="457"/>
      <c r="Y988" s="457"/>
      <c r="Z988" s="457"/>
      <c r="AA988" s="457"/>
      <c r="AB988" s="457"/>
      <c r="AC988" s="457"/>
      <c r="AD988" s="457">
        <v>1430.92</v>
      </c>
      <c r="AE988" s="457"/>
      <c r="AF988" s="457"/>
      <c r="AG988" s="417"/>
    </row>
    <row r="989" spans="1:33" s="83" customFormat="1" ht="14.1" customHeight="1" x14ac:dyDescent="0.2">
      <c r="A989" s="81"/>
      <c r="B989" s="398" t="s">
        <v>2001</v>
      </c>
      <c r="C989" s="245" t="s">
        <v>63</v>
      </c>
      <c r="D989" s="478"/>
      <c r="E989" s="296"/>
      <c r="F989" s="417">
        <v>51435.72</v>
      </c>
      <c r="G989" s="82"/>
      <c r="H989" s="456"/>
      <c r="I989" s="457"/>
      <c r="J989" s="457"/>
      <c r="K989" s="457"/>
      <c r="L989" s="457"/>
      <c r="M989" s="457"/>
      <c r="N989" s="457"/>
      <c r="O989" s="457"/>
      <c r="P989" s="457"/>
      <c r="Q989" s="457"/>
      <c r="R989" s="457"/>
      <c r="S989" s="457"/>
      <c r="T989" s="457"/>
      <c r="U989" s="457"/>
      <c r="V989" s="457"/>
      <c r="W989" s="457"/>
      <c r="X989" s="457"/>
      <c r="Y989" s="457"/>
      <c r="Z989" s="457"/>
      <c r="AA989" s="457"/>
      <c r="AB989" s="457"/>
      <c r="AC989" s="457"/>
      <c r="AD989" s="457">
        <v>29414.799999999999</v>
      </c>
      <c r="AE989" s="457">
        <v>22020.92</v>
      </c>
      <c r="AF989" s="457"/>
      <c r="AG989" s="417"/>
    </row>
    <row r="990" spans="1:33" s="83" customFormat="1" ht="14.1" customHeight="1" x14ac:dyDescent="0.2">
      <c r="A990" s="81"/>
      <c r="B990" s="404">
        <v>6.03</v>
      </c>
      <c r="C990" s="422" t="s">
        <v>2130</v>
      </c>
      <c r="D990" s="480"/>
      <c r="E990" s="296"/>
      <c r="F990" s="405">
        <v>920753.7</v>
      </c>
      <c r="G990" s="82"/>
      <c r="H990" s="442"/>
      <c r="I990" s="443"/>
      <c r="J990" s="443"/>
      <c r="K990" s="443"/>
      <c r="L990" s="443"/>
      <c r="M990" s="443"/>
      <c r="N990" s="443"/>
      <c r="O990" s="443"/>
      <c r="P990" s="443"/>
      <c r="Q990" s="443"/>
      <c r="R990" s="443">
        <v>71529.02</v>
      </c>
      <c r="S990" s="443">
        <v>113688.51</v>
      </c>
      <c r="T990" s="443">
        <v>117478.13</v>
      </c>
      <c r="U990" s="443">
        <v>113688.51</v>
      </c>
      <c r="V990" s="443">
        <v>117478.13</v>
      </c>
      <c r="W990" s="443">
        <v>117478.13</v>
      </c>
      <c r="X990" s="443">
        <v>113688.51</v>
      </c>
      <c r="Y990" s="443">
        <v>117478.13</v>
      </c>
      <c r="Z990" s="443">
        <v>32613.54</v>
      </c>
      <c r="AA990" s="443">
        <v>5633.08</v>
      </c>
      <c r="AB990" s="443"/>
      <c r="AC990" s="443"/>
      <c r="AD990" s="443"/>
      <c r="AE990" s="443"/>
      <c r="AF990" s="443"/>
      <c r="AG990" s="405"/>
    </row>
    <row r="991" spans="1:33" s="83" customFormat="1" ht="14.1" customHeight="1" x14ac:dyDescent="0.2">
      <c r="A991" s="81"/>
      <c r="B991" s="398" t="s">
        <v>2002</v>
      </c>
      <c r="C991" s="245" t="s">
        <v>2131</v>
      </c>
      <c r="D991" s="478"/>
      <c r="E991" s="296"/>
      <c r="F991" s="417">
        <v>909508.1</v>
      </c>
      <c r="G991" s="82"/>
      <c r="H991" s="456"/>
      <c r="I991" s="457"/>
      <c r="J991" s="457"/>
      <c r="K991" s="457"/>
      <c r="L991" s="457"/>
      <c r="M991" s="457"/>
      <c r="N991" s="457"/>
      <c r="O991" s="457"/>
      <c r="P991" s="457"/>
      <c r="Q991" s="457"/>
      <c r="R991" s="457">
        <v>71529.02</v>
      </c>
      <c r="S991" s="457">
        <v>113688.51</v>
      </c>
      <c r="T991" s="457">
        <v>117478.13</v>
      </c>
      <c r="U991" s="457">
        <v>113688.51</v>
      </c>
      <c r="V991" s="457">
        <v>117478.13</v>
      </c>
      <c r="W991" s="457">
        <v>117478.13</v>
      </c>
      <c r="X991" s="457">
        <v>113688.51</v>
      </c>
      <c r="Y991" s="457">
        <v>117478.13</v>
      </c>
      <c r="Z991" s="457">
        <v>27001.02</v>
      </c>
      <c r="AA991" s="457"/>
      <c r="AB991" s="457"/>
      <c r="AC991" s="457"/>
      <c r="AD991" s="457"/>
      <c r="AE991" s="457"/>
      <c r="AF991" s="457"/>
      <c r="AG991" s="417"/>
    </row>
    <row r="992" spans="1:33" s="83" customFormat="1" ht="14.1" customHeight="1" x14ac:dyDescent="0.2">
      <c r="A992" s="81"/>
      <c r="B992" s="398" t="s">
        <v>2003</v>
      </c>
      <c r="C992" s="245" t="s">
        <v>2132</v>
      </c>
      <c r="D992" s="478"/>
      <c r="E992" s="296"/>
      <c r="F992" s="417">
        <v>3607.52</v>
      </c>
      <c r="G992" s="82"/>
      <c r="H992" s="456"/>
      <c r="I992" s="457"/>
      <c r="J992" s="457"/>
      <c r="K992" s="457"/>
      <c r="L992" s="457"/>
      <c r="M992" s="457"/>
      <c r="N992" s="457"/>
      <c r="O992" s="457"/>
      <c r="P992" s="457"/>
      <c r="Q992" s="457"/>
      <c r="R992" s="457"/>
      <c r="S992" s="457"/>
      <c r="T992" s="457"/>
      <c r="U992" s="457"/>
      <c r="V992" s="457"/>
      <c r="W992" s="457"/>
      <c r="X992" s="457"/>
      <c r="Y992" s="457"/>
      <c r="Z992" s="457">
        <v>3607.52</v>
      </c>
      <c r="AA992" s="457"/>
      <c r="AB992" s="457"/>
      <c r="AC992" s="457"/>
      <c r="AD992" s="457"/>
      <c r="AE992" s="457"/>
      <c r="AF992" s="457"/>
      <c r="AG992" s="417"/>
    </row>
    <row r="993" spans="1:33" s="83" customFormat="1" ht="14.1" customHeight="1" x14ac:dyDescent="0.2">
      <c r="A993" s="81"/>
      <c r="B993" s="398" t="s">
        <v>2004</v>
      </c>
      <c r="C993" s="245" t="s">
        <v>2133</v>
      </c>
      <c r="D993" s="478"/>
      <c r="E993" s="296"/>
      <c r="F993" s="417">
        <v>7638.08</v>
      </c>
      <c r="G993" s="82"/>
      <c r="H993" s="456"/>
      <c r="I993" s="457"/>
      <c r="J993" s="457"/>
      <c r="K993" s="457"/>
      <c r="L993" s="457"/>
      <c r="M993" s="457"/>
      <c r="N993" s="457"/>
      <c r="O993" s="457"/>
      <c r="P993" s="457"/>
      <c r="Q993" s="457"/>
      <c r="R993" s="457"/>
      <c r="S993" s="457"/>
      <c r="T993" s="457"/>
      <c r="U993" s="457"/>
      <c r="V993" s="457"/>
      <c r="W993" s="457"/>
      <c r="X993" s="457"/>
      <c r="Y993" s="457"/>
      <c r="Z993" s="457">
        <v>2005</v>
      </c>
      <c r="AA993" s="457">
        <v>5633.08</v>
      </c>
      <c r="AB993" s="457"/>
      <c r="AC993" s="457"/>
      <c r="AD993" s="457"/>
      <c r="AE993" s="457"/>
      <c r="AF993" s="457"/>
      <c r="AG993" s="417"/>
    </row>
    <row r="994" spans="1:33" s="83" customFormat="1" ht="14.1" customHeight="1" x14ac:dyDescent="0.2">
      <c r="A994" s="81"/>
      <c r="B994" s="404">
        <v>6.04</v>
      </c>
      <c r="C994" s="422" t="s">
        <v>2134</v>
      </c>
      <c r="D994" s="480"/>
      <c r="E994" s="296"/>
      <c r="F994" s="405">
        <v>352492.21</v>
      </c>
      <c r="G994" s="82"/>
      <c r="H994" s="442"/>
      <c r="I994" s="443"/>
      <c r="J994" s="443"/>
      <c r="K994" s="443"/>
      <c r="L994" s="443"/>
      <c r="M994" s="443"/>
      <c r="N994" s="443"/>
      <c r="O994" s="443"/>
      <c r="P994" s="443"/>
      <c r="Q994" s="443"/>
      <c r="R994" s="443"/>
      <c r="S994" s="443"/>
      <c r="T994" s="443"/>
      <c r="U994" s="443"/>
      <c r="V994" s="443"/>
      <c r="W994" s="443"/>
      <c r="X994" s="443"/>
      <c r="Y994" s="443"/>
      <c r="Z994" s="443">
        <v>8595.4599999999991</v>
      </c>
      <c r="AA994" s="443">
        <v>47667.44</v>
      </c>
      <c r="AB994" s="443">
        <v>70579.350000000006</v>
      </c>
      <c r="AC994" s="443">
        <v>65792.070000000007</v>
      </c>
      <c r="AD994" s="443">
        <v>63773.58</v>
      </c>
      <c r="AE994" s="443">
        <v>60054</v>
      </c>
      <c r="AF994" s="443">
        <v>35890.03</v>
      </c>
      <c r="AG994" s="405">
        <v>140.27000000000001</v>
      </c>
    </row>
    <row r="995" spans="1:33" s="83" customFormat="1" ht="14.1" customHeight="1" x14ac:dyDescent="0.2">
      <c r="A995" s="81"/>
      <c r="B995" s="408" t="s">
        <v>2005</v>
      </c>
      <c r="C995" s="424" t="s">
        <v>2135</v>
      </c>
      <c r="D995" s="482"/>
      <c r="E995" s="296"/>
      <c r="F995" s="409">
        <v>168330.57</v>
      </c>
      <c r="G995" s="82"/>
      <c r="H995" s="446"/>
      <c r="I995" s="447"/>
      <c r="J995" s="447"/>
      <c r="K995" s="447"/>
      <c r="L995" s="447"/>
      <c r="M995" s="447"/>
      <c r="N995" s="447"/>
      <c r="O995" s="447"/>
      <c r="P995" s="447"/>
      <c r="Q995" s="447"/>
      <c r="R995" s="447"/>
      <c r="S995" s="447"/>
      <c r="T995" s="447"/>
      <c r="U995" s="447"/>
      <c r="V995" s="447"/>
      <c r="W995" s="447"/>
      <c r="X995" s="447"/>
      <c r="Y995" s="447"/>
      <c r="Z995" s="447"/>
      <c r="AA995" s="447">
        <v>9946.4500000000007</v>
      </c>
      <c r="AB995" s="447">
        <v>32842.639999999999</v>
      </c>
      <c r="AC995" s="447">
        <v>30723.759999999998</v>
      </c>
      <c r="AD995" s="447">
        <v>32554</v>
      </c>
      <c r="AE995" s="447">
        <v>29548.58</v>
      </c>
      <c r="AF995" s="447">
        <v>32574.86</v>
      </c>
      <c r="AG995" s="409">
        <v>140.27000000000001</v>
      </c>
    </row>
    <row r="996" spans="1:33" s="83" customFormat="1" ht="14.1" customHeight="1" x14ac:dyDescent="0.2">
      <c r="A996" s="81"/>
      <c r="B996" s="398" t="s">
        <v>2006</v>
      </c>
      <c r="C996" s="245" t="s">
        <v>55</v>
      </c>
      <c r="D996" s="478"/>
      <c r="E996" s="296"/>
      <c r="F996" s="417">
        <v>6900.56</v>
      </c>
      <c r="G996" s="82"/>
      <c r="H996" s="456"/>
      <c r="I996" s="457"/>
      <c r="J996" s="457"/>
      <c r="K996" s="457"/>
      <c r="L996" s="457"/>
      <c r="M996" s="457"/>
      <c r="N996" s="457"/>
      <c r="O996" s="457"/>
      <c r="P996" s="457"/>
      <c r="Q996" s="457"/>
      <c r="R996" s="457"/>
      <c r="S996" s="457"/>
      <c r="T996" s="457"/>
      <c r="U996" s="457"/>
      <c r="V996" s="457"/>
      <c r="W996" s="457"/>
      <c r="X996" s="457"/>
      <c r="Y996" s="457"/>
      <c r="Z996" s="457"/>
      <c r="AA996" s="457">
        <v>6900.56</v>
      </c>
      <c r="AB996" s="457"/>
      <c r="AC996" s="457"/>
      <c r="AD996" s="457"/>
      <c r="AE996" s="457"/>
      <c r="AF996" s="457"/>
      <c r="AG996" s="417"/>
    </row>
    <row r="997" spans="1:33" s="83" customFormat="1" ht="14.1" customHeight="1" x14ac:dyDescent="0.2">
      <c r="A997" s="81"/>
      <c r="B997" s="398" t="s">
        <v>2007</v>
      </c>
      <c r="C997" s="245" t="s">
        <v>2136</v>
      </c>
      <c r="D997" s="478"/>
      <c r="E997" s="296"/>
      <c r="F997" s="417">
        <v>95349.6</v>
      </c>
      <c r="G997" s="82"/>
      <c r="H997" s="456"/>
      <c r="I997" s="457"/>
      <c r="J997" s="457"/>
      <c r="K997" s="457"/>
      <c r="L997" s="457"/>
      <c r="M997" s="457"/>
      <c r="N997" s="457"/>
      <c r="O997" s="457"/>
      <c r="P997" s="457"/>
      <c r="Q997" s="457"/>
      <c r="R997" s="457"/>
      <c r="S997" s="457"/>
      <c r="T997" s="457"/>
      <c r="U997" s="457"/>
      <c r="V997" s="457"/>
      <c r="W997" s="457"/>
      <c r="X997" s="457"/>
      <c r="Y997" s="457"/>
      <c r="Z997" s="457"/>
      <c r="AA997" s="457">
        <v>3045.89</v>
      </c>
      <c r="AB997" s="457">
        <v>32842.639999999999</v>
      </c>
      <c r="AC997" s="457">
        <v>30723.759999999998</v>
      </c>
      <c r="AD997" s="457">
        <v>28737.31</v>
      </c>
      <c r="AE997" s="457"/>
      <c r="AF997" s="457"/>
      <c r="AG997" s="417"/>
    </row>
    <row r="998" spans="1:33" s="83" customFormat="1" ht="14.1" customHeight="1" x14ac:dyDescent="0.2">
      <c r="A998" s="81"/>
      <c r="B998" s="398" t="s">
        <v>2008</v>
      </c>
      <c r="C998" s="245" t="s">
        <v>2137</v>
      </c>
      <c r="D998" s="478"/>
      <c r="E998" s="296"/>
      <c r="F998" s="417">
        <v>49247.64</v>
      </c>
      <c r="G998" s="82"/>
      <c r="H998" s="456"/>
      <c r="I998" s="457"/>
      <c r="J998" s="457"/>
      <c r="K998" s="457"/>
      <c r="L998" s="457"/>
      <c r="M998" s="457"/>
      <c r="N998" s="457"/>
      <c r="O998" s="457"/>
      <c r="P998" s="457"/>
      <c r="Q998" s="457"/>
      <c r="R998" s="457"/>
      <c r="S998" s="457"/>
      <c r="T998" s="457"/>
      <c r="U998" s="457"/>
      <c r="V998" s="457"/>
      <c r="W998" s="457"/>
      <c r="X998" s="457"/>
      <c r="Y998" s="457"/>
      <c r="Z998" s="457"/>
      <c r="AA998" s="457"/>
      <c r="AB998" s="457"/>
      <c r="AC998" s="457"/>
      <c r="AD998" s="457">
        <v>3816.69</v>
      </c>
      <c r="AE998" s="457">
        <v>29548.58</v>
      </c>
      <c r="AF998" s="457">
        <v>15882.36</v>
      </c>
      <c r="AG998" s="417"/>
    </row>
    <row r="999" spans="1:33" s="83" customFormat="1" ht="14.1" customHeight="1" x14ac:dyDescent="0.2">
      <c r="A999" s="81"/>
      <c r="B999" s="398" t="s">
        <v>2009</v>
      </c>
      <c r="C999" s="245" t="s">
        <v>63</v>
      </c>
      <c r="D999" s="478"/>
      <c r="E999" s="296"/>
      <c r="F999" s="417">
        <v>16832.77</v>
      </c>
      <c r="G999" s="82"/>
      <c r="H999" s="456"/>
      <c r="I999" s="457"/>
      <c r="J999" s="457"/>
      <c r="K999" s="457"/>
      <c r="L999" s="457"/>
      <c r="M999" s="457"/>
      <c r="N999" s="457"/>
      <c r="O999" s="457"/>
      <c r="P999" s="457"/>
      <c r="Q999" s="457"/>
      <c r="R999" s="457"/>
      <c r="S999" s="457"/>
      <c r="T999" s="457"/>
      <c r="U999" s="457"/>
      <c r="V999" s="457"/>
      <c r="W999" s="457"/>
      <c r="X999" s="457"/>
      <c r="Y999" s="457"/>
      <c r="Z999" s="457"/>
      <c r="AA999" s="457"/>
      <c r="AB999" s="457"/>
      <c r="AC999" s="457"/>
      <c r="AD999" s="457"/>
      <c r="AE999" s="457"/>
      <c r="AF999" s="457">
        <v>16692.5</v>
      </c>
      <c r="AG999" s="417">
        <v>140.27000000000001</v>
      </c>
    </row>
    <row r="1000" spans="1:33" s="83" customFormat="1" ht="14.1" customHeight="1" x14ac:dyDescent="0.2">
      <c r="A1000" s="81"/>
      <c r="B1000" s="408" t="s">
        <v>2010</v>
      </c>
      <c r="C1000" s="424" t="s">
        <v>2138</v>
      </c>
      <c r="D1000" s="482"/>
      <c r="E1000" s="296"/>
      <c r="F1000" s="409">
        <v>184161.64</v>
      </c>
      <c r="G1000" s="82"/>
      <c r="H1000" s="446"/>
      <c r="I1000" s="447"/>
      <c r="J1000" s="447"/>
      <c r="K1000" s="447"/>
      <c r="L1000" s="447"/>
      <c r="M1000" s="447"/>
      <c r="N1000" s="447"/>
      <c r="O1000" s="447"/>
      <c r="P1000" s="447"/>
      <c r="Q1000" s="447"/>
      <c r="R1000" s="447"/>
      <c r="S1000" s="447"/>
      <c r="T1000" s="447"/>
      <c r="U1000" s="447"/>
      <c r="V1000" s="447"/>
      <c r="W1000" s="447"/>
      <c r="X1000" s="447"/>
      <c r="Y1000" s="447"/>
      <c r="Z1000" s="447">
        <v>8595.4599999999991</v>
      </c>
      <c r="AA1000" s="447">
        <v>37720.99</v>
      </c>
      <c r="AB1000" s="447">
        <v>37736.71</v>
      </c>
      <c r="AC1000" s="447">
        <v>35068.31</v>
      </c>
      <c r="AD1000" s="447">
        <v>31219.58</v>
      </c>
      <c r="AE1000" s="447">
        <v>30505.42</v>
      </c>
      <c r="AF1000" s="447">
        <v>3315.17</v>
      </c>
      <c r="AG1000" s="409"/>
    </row>
    <row r="1001" spans="1:33" s="83" customFormat="1" ht="14.1" customHeight="1" x14ac:dyDescent="0.2">
      <c r="A1001" s="81"/>
      <c r="B1001" s="398" t="s">
        <v>2011</v>
      </c>
      <c r="C1001" s="245" t="s">
        <v>55</v>
      </c>
      <c r="D1001" s="478"/>
      <c r="E1001" s="296"/>
      <c r="F1001" s="417">
        <v>8731.9</v>
      </c>
      <c r="G1001" s="82"/>
      <c r="H1001" s="456"/>
      <c r="I1001" s="457"/>
      <c r="J1001" s="457"/>
      <c r="K1001" s="457"/>
      <c r="L1001" s="457"/>
      <c r="M1001" s="457"/>
      <c r="N1001" s="457"/>
      <c r="O1001" s="457"/>
      <c r="P1001" s="457"/>
      <c r="Q1001" s="457"/>
      <c r="R1001" s="457"/>
      <c r="S1001" s="457"/>
      <c r="T1001" s="457"/>
      <c r="U1001" s="457"/>
      <c r="V1001" s="457"/>
      <c r="W1001" s="457"/>
      <c r="X1001" s="457"/>
      <c r="Y1001" s="457"/>
      <c r="Z1001" s="457">
        <v>8595.4599999999991</v>
      </c>
      <c r="AA1001" s="457">
        <v>136.44</v>
      </c>
      <c r="AB1001" s="457"/>
      <c r="AC1001" s="457"/>
      <c r="AD1001" s="457"/>
      <c r="AE1001" s="457"/>
      <c r="AF1001" s="457"/>
      <c r="AG1001" s="417"/>
    </row>
    <row r="1002" spans="1:33" s="83" customFormat="1" ht="14.1" customHeight="1" x14ac:dyDescent="0.2">
      <c r="A1002" s="81"/>
      <c r="B1002" s="398" t="s">
        <v>2012</v>
      </c>
      <c r="C1002" s="245" t="s">
        <v>2139</v>
      </c>
      <c r="D1002" s="478"/>
      <c r="E1002" s="296"/>
      <c r="F1002" s="417">
        <v>109558.2</v>
      </c>
      <c r="G1002" s="82"/>
      <c r="H1002" s="456"/>
      <c r="I1002" s="457"/>
      <c r="J1002" s="457"/>
      <c r="K1002" s="457"/>
      <c r="L1002" s="457"/>
      <c r="M1002" s="457"/>
      <c r="N1002" s="457"/>
      <c r="O1002" s="457"/>
      <c r="P1002" s="457"/>
      <c r="Q1002" s="457"/>
      <c r="R1002" s="457"/>
      <c r="S1002" s="457"/>
      <c r="T1002" s="457"/>
      <c r="U1002" s="457"/>
      <c r="V1002" s="457"/>
      <c r="W1002" s="457"/>
      <c r="X1002" s="457"/>
      <c r="Y1002" s="457"/>
      <c r="Z1002" s="457"/>
      <c r="AA1002" s="457">
        <v>37584.550000000003</v>
      </c>
      <c r="AB1002" s="457">
        <v>37736.71</v>
      </c>
      <c r="AC1002" s="457">
        <v>34236.94</v>
      </c>
      <c r="AD1002" s="457"/>
      <c r="AE1002" s="457"/>
      <c r="AF1002" s="457"/>
      <c r="AG1002" s="417"/>
    </row>
    <row r="1003" spans="1:33" s="83" customFormat="1" ht="14.1" customHeight="1" x14ac:dyDescent="0.2">
      <c r="A1003" s="81"/>
      <c r="B1003" s="398" t="s">
        <v>2013</v>
      </c>
      <c r="C1003" s="245" t="s">
        <v>2140</v>
      </c>
      <c r="D1003" s="478"/>
      <c r="E1003" s="296"/>
      <c r="F1003" s="417">
        <v>1900.28</v>
      </c>
      <c r="G1003" s="82"/>
      <c r="H1003" s="456"/>
      <c r="I1003" s="457"/>
      <c r="J1003" s="457"/>
      <c r="K1003" s="457"/>
      <c r="L1003" s="457"/>
      <c r="M1003" s="457"/>
      <c r="N1003" s="457"/>
      <c r="O1003" s="457"/>
      <c r="P1003" s="457"/>
      <c r="Q1003" s="457"/>
      <c r="R1003" s="457"/>
      <c r="S1003" s="457"/>
      <c r="T1003" s="457"/>
      <c r="U1003" s="457"/>
      <c r="V1003" s="457"/>
      <c r="W1003" s="457"/>
      <c r="X1003" s="457"/>
      <c r="Y1003" s="457"/>
      <c r="Z1003" s="457"/>
      <c r="AA1003" s="457"/>
      <c r="AB1003" s="457"/>
      <c r="AC1003" s="457">
        <v>831.37</v>
      </c>
      <c r="AD1003" s="457">
        <v>1068.9100000000001</v>
      </c>
      <c r="AE1003" s="457"/>
      <c r="AF1003" s="457"/>
      <c r="AG1003" s="417"/>
    </row>
    <row r="1004" spans="1:33" s="83" customFormat="1" ht="14.1" customHeight="1" x14ac:dyDescent="0.2">
      <c r="A1004" s="81"/>
      <c r="B1004" s="398" t="s">
        <v>2014</v>
      </c>
      <c r="C1004" s="245" t="s">
        <v>2141</v>
      </c>
      <c r="D1004" s="478"/>
      <c r="E1004" s="296"/>
      <c r="F1004" s="417">
        <v>22141.81</v>
      </c>
      <c r="G1004" s="82"/>
      <c r="H1004" s="456"/>
      <c r="I1004" s="457"/>
      <c r="J1004" s="457"/>
      <c r="K1004" s="457"/>
      <c r="L1004" s="457"/>
      <c r="M1004" s="457"/>
      <c r="N1004" s="457"/>
      <c r="O1004" s="457"/>
      <c r="P1004" s="457"/>
      <c r="Q1004" s="457"/>
      <c r="R1004" s="457"/>
      <c r="S1004" s="457"/>
      <c r="T1004" s="457"/>
      <c r="U1004" s="457"/>
      <c r="V1004" s="457"/>
      <c r="W1004" s="457"/>
      <c r="X1004" s="457"/>
      <c r="Y1004" s="457"/>
      <c r="Z1004" s="457"/>
      <c r="AA1004" s="457"/>
      <c r="AB1004" s="457"/>
      <c r="AC1004" s="457"/>
      <c r="AD1004" s="457">
        <v>22141.81</v>
      </c>
      <c r="AE1004" s="457"/>
      <c r="AF1004" s="457"/>
      <c r="AG1004" s="417"/>
    </row>
    <row r="1005" spans="1:33" s="83" customFormat="1" ht="14.1" customHeight="1" x14ac:dyDescent="0.2">
      <c r="A1005" s="81"/>
      <c r="B1005" s="398" t="s">
        <v>2015</v>
      </c>
      <c r="C1005" s="245" t="s">
        <v>2142</v>
      </c>
      <c r="D1005" s="478"/>
      <c r="E1005" s="296"/>
      <c r="F1005" s="417">
        <v>11186.98</v>
      </c>
      <c r="G1005" s="82"/>
      <c r="H1005" s="456"/>
      <c r="I1005" s="457"/>
      <c r="J1005" s="457"/>
      <c r="K1005" s="457"/>
      <c r="L1005" s="457"/>
      <c r="M1005" s="457"/>
      <c r="N1005" s="457"/>
      <c r="O1005" s="457"/>
      <c r="P1005" s="457"/>
      <c r="Q1005" s="457"/>
      <c r="R1005" s="457"/>
      <c r="S1005" s="457"/>
      <c r="T1005" s="457"/>
      <c r="U1005" s="457"/>
      <c r="V1005" s="457"/>
      <c r="W1005" s="457"/>
      <c r="X1005" s="457"/>
      <c r="Y1005" s="457"/>
      <c r="Z1005" s="457"/>
      <c r="AA1005" s="457"/>
      <c r="AB1005" s="457"/>
      <c r="AC1005" s="457"/>
      <c r="AD1005" s="457">
        <v>8008.86</v>
      </c>
      <c r="AE1005" s="457">
        <v>3178.12</v>
      </c>
      <c r="AF1005" s="457"/>
      <c r="AG1005" s="417"/>
    </row>
    <row r="1006" spans="1:33" s="83" customFormat="1" ht="14.1" customHeight="1" x14ac:dyDescent="0.2">
      <c r="A1006" s="81"/>
      <c r="B1006" s="398" t="s">
        <v>2016</v>
      </c>
      <c r="C1006" s="245" t="s">
        <v>2143</v>
      </c>
      <c r="D1006" s="478"/>
      <c r="E1006" s="296"/>
      <c r="F1006" s="417">
        <v>4452.26</v>
      </c>
      <c r="G1006" s="82"/>
      <c r="H1006" s="456"/>
      <c r="I1006" s="457"/>
      <c r="J1006" s="457"/>
      <c r="K1006" s="457"/>
      <c r="L1006" s="457"/>
      <c r="M1006" s="457"/>
      <c r="N1006" s="457"/>
      <c r="O1006" s="457"/>
      <c r="P1006" s="457"/>
      <c r="Q1006" s="457"/>
      <c r="R1006" s="457"/>
      <c r="S1006" s="457"/>
      <c r="T1006" s="457"/>
      <c r="U1006" s="457"/>
      <c r="V1006" s="457"/>
      <c r="W1006" s="457"/>
      <c r="X1006" s="457"/>
      <c r="Y1006" s="457"/>
      <c r="Z1006" s="457"/>
      <c r="AA1006" s="457"/>
      <c r="AB1006" s="457"/>
      <c r="AC1006" s="457"/>
      <c r="AD1006" s="457"/>
      <c r="AE1006" s="457">
        <v>4452.26</v>
      </c>
      <c r="AF1006" s="457"/>
      <c r="AG1006" s="417"/>
    </row>
    <row r="1007" spans="1:33" s="83" customFormat="1" ht="14.1" customHeight="1" x14ac:dyDescent="0.2">
      <c r="A1007" s="81"/>
      <c r="B1007" s="398" t="s">
        <v>2017</v>
      </c>
      <c r="C1007" s="245" t="s">
        <v>2144</v>
      </c>
      <c r="D1007" s="478"/>
      <c r="E1007" s="296"/>
      <c r="F1007" s="417">
        <v>13710.98</v>
      </c>
      <c r="G1007" s="82"/>
      <c r="H1007" s="456"/>
      <c r="I1007" s="457"/>
      <c r="J1007" s="457"/>
      <c r="K1007" s="457"/>
      <c r="L1007" s="457"/>
      <c r="M1007" s="457"/>
      <c r="N1007" s="457"/>
      <c r="O1007" s="457"/>
      <c r="P1007" s="457"/>
      <c r="Q1007" s="457"/>
      <c r="R1007" s="457"/>
      <c r="S1007" s="457"/>
      <c r="T1007" s="457"/>
      <c r="U1007" s="457"/>
      <c r="V1007" s="457"/>
      <c r="W1007" s="457"/>
      <c r="X1007" s="457"/>
      <c r="Y1007" s="457"/>
      <c r="Z1007" s="457"/>
      <c r="AA1007" s="457"/>
      <c r="AB1007" s="457"/>
      <c r="AC1007" s="457"/>
      <c r="AD1007" s="457"/>
      <c r="AE1007" s="457">
        <v>13710.98</v>
      </c>
      <c r="AF1007" s="457"/>
      <c r="AG1007" s="417"/>
    </row>
    <row r="1008" spans="1:33" s="83" customFormat="1" ht="14.1" customHeight="1" x14ac:dyDescent="0.2">
      <c r="A1008" s="81"/>
      <c r="B1008" s="398" t="s">
        <v>2018</v>
      </c>
      <c r="C1008" s="245" t="s">
        <v>2145</v>
      </c>
      <c r="D1008" s="478"/>
      <c r="E1008" s="296"/>
      <c r="F1008" s="417">
        <v>5246.14</v>
      </c>
      <c r="G1008" s="82"/>
      <c r="H1008" s="456"/>
      <c r="I1008" s="457"/>
      <c r="J1008" s="457"/>
      <c r="K1008" s="457"/>
      <c r="L1008" s="457"/>
      <c r="M1008" s="457"/>
      <c r="N1008" s="457"/>
      <c r="O1008" s="457"/>
      <c r="P1008" s="457"/>
      <c r="Q1008" s="457"/>
      <c r="R1008" s="457"/>
      <c r="S1008" s="457"/>
      <c r="T1008" s="457"/>
      <c r="U1008" s="457"/>
      <c r="V1008" s="457"/>
      <c r="W1008" s="457"/>
      <c r="X1008" s="457"/>
      <c r="Y1008" s="457"/>
      <c r="Z1008" s="457"/>
      <c r="AA1008" s="457"/>
      <c r="AB1008" s="457"/>
      <c r="AC1008" s="457"/>
      <c r="AD1008" s="457"/>
      <c r="AE1008" s="457">
        <v>5246.14</v>
      </c>
      <c r="AF1008" s="457"/>
      <c r="AG1008" s="417"/>
    </row>
    <row r="1009" spans="1:33" s="83" customFormat="1" ht="14.1" customHeight="1" x14ac:dyDescent="0.2">
      <c r="A1009" s="81"/>
      <c r="B1009" s="398" t="s">
        <v>2019</v>
      </c>
      <c r="C1009" s="245" t="s">
        <v>63</v>
      </c>
      <c r="D1009" s="478"/>
      <c r="E1009" s="296"/>
      <c r="F1009" s="417">
        <v>7233.09</v>
      </c>
      <c r="G1009" s="82"/>
      <c r="H1009" s="456"/>
      <c r="I1009" s="457"/>
      <c r="J1009" s="457"/>
      <c r="K1009" s="457"/>
      <c r="L1009" s="457"/>
      <c r="M1009" s="457"/>
      <c r="N1009" s="457"/>
      <c r="O1009" s="457"/>
      <c r="P1009" s="457"/>
      <c r="Q1009" s="457"/>
      <c r="R1009" s="457"/>
      <c r="S1009" s="457"/>
      <c r="T1009" s="457"/>
      <c r="U1009" s="457"/>
      <c r="V1009" s="457"/>
      <c r="W1009" s="457"/>
      <c r="X1009" s="457"/>
      <c r="Y1009" s="457"/>
      <c r="Z1009" s="457"/>
      <c r="AA1009" s="457"/>
      <c r="AB1009" s="457"/>
      <c r="AC1009" s="457"/>
      <c r="AD1009" s="457"/>
      <c r="AE1009" s="457">
        <v>3917.92</v>
      </c>
      <c r="AF1009" s="457">
        <v>3315.17</v>
      </c>
      <c r="AG1009" s="417"/>
    </row>
    <row r="1010" spans="1:33" s="83" customFormat="1" ht="14.1" customHeight="1" x14ac:dyDescent="0.2">
      <c r="A1010" s="81"/>
      <c r="B1010" s="404">
        <v>6.05</v>
      </c>
      <c r="C1010" s="422" t="s">
        <v>2146</v>
      </c>
      <c r="D1010" s="480"/>
      <c r="E1010" s="296"/>
      <c r="F1010" s="405">
        <v>656554.55000000005</v>
      </c>
      <c r="G1010" s="82"/>
      <c r="H1010" s="442"/>
      <c r="I1010" s="443"/>
      <c r="J1010" s="443"/>
      <c r="K1010" s="443"/>
      <c r="L1010" s="443"/>
      <c r="M1010" s="443"/>
      <c r="N1010" s="443"/>
      <c r="O1010" s="443"/>
      <c r="P1010" s="443"/>
      <c r="Q1010" s="443"/>
      <c r="R1010" s="443">
        <v>25565.31</v>
      </c>
      <c r="S1010" s="443">
        <v>58981.06</v>
      </c>
      <c r="T1010" s="443">
        <v>60947.09</v>
      </c>
      <c r="U1010" s="443">
        <v>60599.89</v>
      </c>
      <c r="V1010" s="443">
        <v>64038.85</v>
      </c>
      <c r="W1010" s="443">
        <v>64038.85</v>
      </c>
      <c r="X1010" s="443">
        <v>61524.74</v>
      </c>
      <c r="Y1010" s="443">
        <v>85373.1</v>
      </c>
      <c r="Z1010" s="443">
        <v>99132.03</v>
      </c>
      <c r="AA1010" s="443">
        <v>59635.34</v>
      </c>
      <c r="AB1010" s="443">
        <v>16718.3</v>
      </c>
      <c r="AC1010" s="443"/>
      <c r="AD1010" s="443"/>
      <c r="AE1010" s="443"/>
      <c r="AF1010" s="443"/>
      <c r="AG1010" s="405"/>
    </row>
    <row r="1011" spans="1:33" s="83" customFormat="1" ht="14.1" customHeight="1" x14ac:dyDescent="0.2">
      <c r="A1011" s="81"/>
      <c r="B1011" s="408" t="s">
        <v>2020</v>
      </c>
      <c r="C1011" s="424" t="s">
        <v>55</v>
      </c>
      <c r="D1011" s="482"/>
      <c r="E1011" s="296"/>
      <c r="F1011" s="409">
        <v>7341.85</v>
      </c>
      <c r="G1011" s="82"/>
      <c r="H1011" s="446"/>
      <c r="I1011" s="447"/>
      <c r="J1011" s="447"/>
      <c r="K1011" s="447"/>
      <c r="L1011" s="447"/>
      <c r="M1011" s="447"/>
      <c r="N1011" s="447"/>
      <c r="O1011" s="447"/>
      <c r="P1011" s="447"/>
      <c r="Q1011" s="447"/>
      <c r="R1011" s="447">
        <v>7341.85</v>
      </c>
      <c r="S1011" s="447"/>
      <c r="T1011" s="447"/>
      <c r="U1011" s="447"/>
      <c r="V1011" s="447"/>
      <c r="W1011" s="447"/>
      <c r="X1011" s="447"/>
      <c r="Y1011" s="447"/>
      <c r="Z1011" s="447"/>
      <c r="AA1011" s="447"/>
      <c r="AB1011" s="447"/>
      <c r="AC1011" s="447"/>
      <c r="AD1011" s="447"/>
      <c r="AE1011" s="447"/>
      <c r="AF1011" s="447"/>
      <c r="AG1011" s="409"/>
    </row>
    <row r="1012" spans="1:33" s="83" customFormat="1" ht="14.1" customHeight="1" x14ac:dyDescent="0.2">
      <c r="A1012" s="81"/>
      <c r="B1012" s="408" t="s">
        <v>2021</v>
      </c>
      <c r="C1012" s="424" t="s">
        <v>2147</v>
      </c>
      <c r="D1012" s="482"/>
      <c r="E1012" s="296"/>
      <c r="F1012" s="419">
        <v>774.89</v>
      </c>
      <c r="G1012" s="82"/>
      <c r="H1012" s="460"/>
      <c r="I1012" s="461"/>
      <c r="J1012" s="461"/>
      <c r="K1012" s="461"/>
      <c r="L1012" s="461"/>
      <c r="M1012" s="461"/>
      <c r="N1012" s="461"/>
      <c r="O1012" s="461"/>
      <c r="P1012" s="461"/>
      <c r="Q1012" s="461"/>
      <c r="R1012" s="461">
        <v>774.89</v>
      </c>
      <c r="S1012" s="461"/>
      <c r="T1012" s="461"/>
      <c r="U1012" s="461"/>
      <c r="V1012" s="461"/>
      <c r="W1012" s="461"/>
      <c r="X1012" s="461"/>
      <c r="Y1012" s="461"/>
      <c r="Z1012" s="461"/>
      <c r="AA1012" s="461"/>
      <c r="AB1012" s="461"/>
      <c r="AC1012" s="461"/>
      <c r="AD1012" s="461"/>
      <c r="AE1012" s="461"/>
      <c r="AF1012" s="461"/>
      <c r="AG1012" s="419"/>
    </row>
    <row r="1013" spans="1:33" s="83" customFormat="1" ht="14.1" customHeight="1" x14ac:dyDescent="0.2">
      <c r="A1013" s="81"/>
      <c r="B1013" s="408" t="s">
        <v>2022</v>
      </c>
      <c r="C1013" s="424" t="s">
        <v>2148</v>
      </c>
      <c r="D1013" s="482"/>
      <c r="E1013" s="296"/>
      <c r="F1013" s="409">
        <v>648437.81000000006</v>
      </c>
      <c r="G1013" s="82"/>
      <c r="H1013" s="446"/>
      <c r="I1013" s="447"/>
      <c r="J1013" s="447"/>
      <c r="K1013" s="447"/>
      <c r="L1013" s="447"/>
      <c r="M1013" s="447"/>
      <c r="N1013" s="447"/>
      <c r="O1013" s="447"/>
      <c r="P1013" s="447"/>
      <c r="Q1013" s="447"/>
      <c r="R1013" s="447">
        <v>17448.57</v>
      </c>
      <c r="S1013" s="447">
        <v>58981.06</v>
      </c>
      <c r="T1013" s="447">
        <v>60947.09</v>
      </c>
      <c r="U1013" s="447">
        <v>60599.89</v>
      </c>
      <c r="V1013" s="447">
        <v>64038.85</v>
      </c>
      <c r="W1013" s="447">
        <v>64038.85</v>
      </c>
      <c r="X1013" s="447">
        <v>61524.74</v>
      </c>
      <c r="Y1013" s="447">
        <v>85373.1</v>
      </c>
      <c r="Z1013" s="447">
        <v>99132.03</v>
      </c>
      <c r="AA1013" s="447">
        <v>59635.34</v>
      </c>
      <c r="AB1013" s="447">
        <v>16718.3</v>
      </c>
      <c r="AC1013" s="447"/>
      <c r="AD1013" s="447"/>
      <c r="AE1013" s="447"/>
      <c r="AF1013" s="447"/>
      <c r="AG1013" s="409"/>
    </row>
    <row r="1014" spans="1:33" s="83" customFormat="1" ht="14.1" customHeight="1" x14ac:dyDescent="0.2">
      <c r="A1014" s="81"/>
      <c r="B1014" s="398" t="s">
        <v>2023</v>
      </c>
      <c r="C1014" s="245" t="s">
        <v>2149</v>
      </c>
      <c r="D1014" s="478"/>
      <c r="E1014" s="296"/>
      <c r="F1014" s="417">
        <v>311038.17</v>
      </c>
      <c r="G1014" s="82"/>
      <c r="H1014" s="456"/>
      <c r="I1014" s="457"/>
      <c r="J1014" s="457"/>
      <c r="K1014" s="457"/>
      <c r="L1014" s="457"/>
      <c r="M1014" s="457"/>
      <c r="N1014" s="457"/>
      <c r="O1014" s="457"/>
      <c r="P1014" s="457"/>
      <c r="Q1014" s="457"/>
      <c r="R1014" s="457">
        <v>9201.5499999999993</v>
      </c>
      <c r="S1014" s="457">
        <v>31103.82</v>
      </c>
      <c r="T1014" s="457">
        <v>32140.61</v>
      </c>
      <c r="U1014" s="457">
        <v>31103.82</v>
      </c>
      <c r="V1014" s="457">
        <v>32140.61</v>
      </c>
      <c r="W1014" s="457">
        <v>32140.61</v>
      </c>
      <c r="X1014" s="457">
        <v>31103.82</v>
      </c>
      <c r="Y1014" s="457">
        <v>32140.61</v>
      </c>
      <c r="Z1014" s="457">
        <v>31103.82</v>
      </c>
      <c r="AA1014" s="457">
        <v>32140.61</v>
      </c>
      <c r="AB1014" s="457">
        <v>16718.3</v>
      </c>
      <c r="AC1014" s="457"/>
      <c r="AD1014" s="457"/>
      <c r="AE1014" s="457"/>
      <c r="AF1014" s="457"/>
      <c r="AG1014" s="417"/>
    </row>
    <row r="1015" spans="1:33" s="83" customFormat="1" ht="14.1" customHeight="1" x14ac:dyDescent="0.2">
      <c r="A1015" s="81"/>
      <c r="B1015" s="398" t="s">
        <v>2024</v>
      </c>
      <c r="C1015" s="245" t="s">
        <v>2150</v>
      </c>
      <c r="D1015" s="478"/>
      <c r="E1015" s="296"/>
      <c r="F1015" s="417">
        <v>65046.89</v>
      </c>
      <c r="G1015" s="82"/>
      <c r="H1015" s="456"/>
      <c r="I1015" s="457"/>
      <c r="J1015" s="457"/>
      <c r="K1015" s="457"/>
      <c r="L1015" s="457"/>
      <c r="M1015" s="457"/>
      <c r="N1015" s="457"/>
      <c r="O1015" s="457"/>
      <c r="P1015" s="457"/>
      <c r="Q1015" s="457"/>
      <c r="R1015" s="457">
        <v>8247.02</v>
      </c>
      <c r="S1015" s="457">
        <v>27877.24</v>
      </c>
      <c r="T1015" s="457">
        <v>28806.48</v>
      </c>
      <c r="U1015" s="457">
        <v>116.16</v>
      </c>
      <c r="V1015" s="457"/>
      <c r="W1015" s="457"/>
      <c r="X1015" s="457"/>
      <c r="Y1015" s="457"/>
      <c r="Z1015" s="457"/>
      <c r="AA1015" s="457"/>
      <c r="AB1015" s="457"/>
      <c r="AC1015" s="457"/>
      <c r="AD1015" s="457"/>
      <c r="AE1015" s="457"/>
      <c r="AF1015" s="457"/>
      <c r="AG1015" s="417"/>
    </row>
    <row r="1016" spans="1:33" s="83" customFormat="1" ht="14.1" customHeight="1" x14ac:dyDescent="0.2">
      <c r="A1016" s="81"/>
      <c r="B1016" s="398" t="s">
        <v>2025</v>
      </c>
      <c r="C1016" s="245" t="s">
        <v>2115</v>
      </c>
      <c r="D1016" s="478"/>
      <c r="E1016" s="296"/>
      <c r="F1016" s="417">
        <v>3486.84</v>
      </c>
      <c r="G1016" s="82"/>
      <c r="H1016" s="456"/>
      <c r="I1016" s="457"/>
      <c r="J1016" s="457"/>
      <c r="K1016" s="457"/>
      <c r="L1016" s="457"/>
      <c r="M1016" s="457"/>
      <c r="N1016" s="457"/>
      <c r="O1016" s="457"/>
      <c r="P1016" s="457"/>
      <c r="Q1016" s="457"/>
      <c r="R1016" s="457"/>
      <c r="S1016" s="457"/>
      <c r="T1016" s="457"/>
      <c r="U1016" s="457">
        <v>3486.84</v>
      </c>
      <c r="V1016" s="457"/>
      <c r="W1016" s="457"/>
      <c r="X1016" s="457"/>
      <c r="Y1016" s="457"/>
      <c r="Z1016" s="457"/>
      <c r="AA1016" s="457"/>
      <c r="AB1016" s="457"/>
      <c r="AC1016" s="457"/>
      <c r="AD1016" s="457"/>
      <c r="AE1016" s="457"/>
      <c r="AF1016" s="457"/>
      <c r="AG1016" s="417"/>
    </row>
    <row r="1017" spans="1:33" s="83" customFormat="1" ht="14.1" customHeight="1" x14ac:dyDescent="0.2">
      <c r="A1017" s="81"/>
      <c r="B1017" s="398" t="s">
        <v>2026</v>
      </c>
      <c r="C1017" s="245" t="s">
        <v>2151</v>
      </c>
      <c r="D1017" s="478"/>
      <c r="E1017" s="296"/>
      <c r="F1017" s="417">
        <v>22934.77</v>
      </c>
      <c r="G1017" s="82"/>
      <c r="H1017" s="456"/>
      <c r="I1017" s="457"/>
      <c r="J1017" s="457"/>
      <c r="K1017" s="457"/>
      <c r="L1017" s="457"/>
      <c r="M1017" s="457"/>
      <c r="N1017" s="457"/>
      <c r="O1017" s="457"/>
      <c r="P1017" s="457"/>
      <c r="Q1017" s="457"/>
      <c r="R1017" s="457"/>
      <c r="S1017" s="457"/>
      <c r="T1017" s="457"/>
      <c r="U1017" s="457">
        <v>22934.77</v>
      </c>
      <c r="V1017" s="457"/>
      <c r="W1017" s="457"/>
      <c r="X1017" s="457"/>
      <c r="Y1017" s="457"/>
      <c r="Z1017" s="457"/>
      <c r="AA1017" s="457"/>
      <c r="AB1017" s="457"/>
      <c r="AC1017" s="457"/>
      <c r="AD1017" s="457"/>
      <c r="AE1017" s="457"/>
      <c r="AF1017" s="457"/>
      <c r="AG1017" s="417"/>
    </row>
    <row r="1018" spans="1:33" s="83" customFormat="1" ht="14.1" customHeight="1" x14ac:dyDescent="0.2">
      <c r="A1018" s="81"/>
      <c r="B1018" s="398" t="s">
        <v>2027</v>
      </c>
      <c r="C1018" s="245" t="s">
        <v>2152</v>
      </c>
      <c r="D1018" s="478"/>
      <c r="E1018" s="296"/>
      <c r="F1018" s="417">
        <v>82318.039999999994</v>
      </c>
      <c r="G1018" s="82"/>
      <c r="H1018" s="456"/>
      <c r="I1018" s="457"/>
      <c r="J1018" s="457"/>
      <c r="K1018" s="457"/>
      <c r="L1018" s="457"/>
      <c r="M1018" s="457"/>
      <c r="N1018" s="457"/>
      <c r="O1018" s="457"/>
      <c r="P1018" s="457"/>
      <c r="Q1018" s="457"/>
      <c r="R1018" s="457"/>
      <c r="S1018" s="457"/>
      <c r="T1018" s="457"/>
      <c r="U1018" s="457">
        <v>2958.3</v>
      </c>
      <c r="V1018" s="457">
        <v>31898.240000000002</v>
      </c>
      <c r="W1018" s="457">
        <v>31898.240000000002</v>
      </c>
      <c r="X1018" s="457">
        <v>15563.25</v>
      </c>
      <c r="Y1018" s="457"/>
      <c r="Z1018" s="457"/>
      <c r="AA1018" s="457"/>
      <c r="AB1018" s="457"/>
      <c r="AC1018" s="457"/>
      <c r="AD1018" s="457"/>
      <c r="AE1018" s="457"/>
      <c r="AF1018" s="457"/>
      <c r="AG1018" s="417"/>
    </row>
    <row r="1019" spans="1:33" s="83" customFormat="1" ht="14.1" customHeight="1" x14ac:dyDescent="0.2">
      <c r="A1019" s="81"/>
      <c r="B1019" s="398" t="s">
        <v>2028</v>
      </c>
      <c r="C1019" s="245" t="s">
        <v>2153</v>
      </c>
      <c r="D1019" s="478"/>
      <c r="E1019" s="296"/>
      <c r="F1019" s="417">
        <v>11699.94</v>
      </c>
      <c r="G1019" s="82"/>
      <c r="H1019" s="456"/>
      <c r="I1019" s="457"/>
      <c r="J1019" s="457"/>
      <c r="K1019" s="457"/>
      <c r="L1019" s="457"/>
      <c r="M1019" s="457"/>
      <c r="N1019" s="457"/>
      <c r="O1019" s="457"/>
      <c r="P1019" s="457"/>
      <c r="Q1019" s="457"/>
      <c r="R1019" s="457"/>
      <c r="S1019" s="457"/>
      <c r="T1019" s="457"/>
      <c r="U1019" s="457"/>
      <c r="V1019" s="457"/>
      <c r="W1019" s="457"/>
      <c r="X1019" s="457">
        <v>11699.94</v>
      </c>
      <c r="Y1019" s="457"/>
      <c r="Z1019" s="457"/>
      <c r="AA1019" s="457"/>
      <c r="AB1019" s="457"/>
      <c r="AC1019" s="457"/>
      <c r="AD1019" s="457"/>
      <c r="AE1019" s="457"/>
      <c r="AF1019" s="457"/>
      <c r="AG1019" s="417"/>
    </row>
    <row r="1020" spans="1:33" s="83" customFormat="1" ht="14.1" customHeight="1" x14ac:dyDescent="0.2">
      <c r="A1020" s="81"/>
      <c r="B1020" s="398" t="s">
        <v>2029</v>
      </c>
      <c r="C1020" s="245" t="s">
        <v>2154</v>
      </c>
      <c r="D1020" s="478"/>
      <c r="E1020" s="296"/>
      <c r="F1020" s="417">
        <v>10983.42</v>
      </c>
      <c r="G1020" s="82"/>
      <c r="H1020" s="456"/>
      <c r="I1020" s="457"/>
      <c r="J1020" s="457"/>
      <c r="K1020" s="457"/>
      <c r="L1020" s="457"/>
      <c r="M1020" s="457"/>
      <c r="N1020" s="457"/>
      <c r="O1020" s="457"/>
      <c r="P1020" s="457"/>
      <c r="Q1020" s="457"/>
      <c r="R1020" s="457"/>
      <c r="S1020" s="457"/>
      <c r="T1020" s="457"/>
      <c r="U1020" s="457"/>
      <c r="V1020" s="457"/>
      <c r="W1020" s="457"/>
      <c r="X1020" s="457">
        <v>3157.73</v>
      </c>
      <c r="Y1020" s="457">
        <v>7825.69</v>
      </c>
      <c r="Z1020" s="457"/>
      <c r="AA1020" s="457"/>
      <c r="AB1020" s="457"/>
      <c r="AC1020" s="457"/>
      <c r="AD1020" s="457"/>
      <c r="AE1020" s="457"/>
      <c r="AF1020" s="457"/>
      <c r="AG1020" s="417"/>
    </row>
    <row r="1021" spans="1:33" s="83" customFormat="1" ht="14.1" customHeight="1" x14ac:dyDescent="0.2">
      <c r="A1021" s="81"/>
      <c r="B1021" s="398" t="s">
        <v>2030</v>
      </c>
      <c r="C1021" s="245" t="s">
        <v>2155</v>
      </c>
      <c r="D1021" s="478"/>
      <c r="E1021" s="296"/>
      <c r="F1021" s="417">
        <v>1412.44</v>
      </c>
      <c r="G1021" s="82"/>
      <c r="H1021" s="456"/>
      <c r="I1021" s="457"/>
      <c r="J1021" s="457"/>
      <c r="K1021" s="457"/>
      <c r="L1021" s="457"/>
      <c r="M1021" s="457"/>
      <c r="N1021" s="457"/>
      <c r="O1021" s="457"/>
      <c r="P1021" s="457"/>
      <c r="Q1021" s="457"/>
      <c r="R1021" s="457"/>
      <c r="S1021" s="457"/>
      <c r="T1021" s="457"/>
      <c r="U1021" s="457"/>
      <c r="V1021" s="457"/>
      <c r="W1021" s="457"/>
      <c r="X1021" s="457"/>
      <c r="Y1021" s="457">
        <v>1412.44</v>
      </c>
      <c r="Z1021" s="457"/>
      <c r="AA1021" s="457"/>
      <c r="AB1021" s="457"/>
      <c r="AC1021" s="457"/>
      <c r="AD1021" s="457"/>
      <c r="AE1021" s="457"/>
      <c r="AF1021" s="457"/>
      <c r="AG1021" s="417"/>
    </row>
    <row r="1022" spans="1:33" s="83" customFormat="1" ht="14.1" customHeight="1" x14ac:dyDescent="0.2">
      <c r="A1022" s="81"/>
      <c r="B1022" s="398" t="s">
        <v>2031</v>
      </c>
      <c r="C1022" s="245" t="s">
        <v>2156</v>
      </c>
      <c r="D1022" s="478"/>
      <c r="E1022" s="296"/>
      <c r="F1022" s="417">
        <v>3460.88</v>
      </c>
      <c r="G1022" s="82"/>
      <c r="H1022" s="456"/>
      <c r="I1022" s="457"/>
      <c r="J1022" s="457"/>
      <c r="K1022" s="457"/>
      <c r="L1022" s="457"/>
      <c r="M1022" s="457"/>
      <c r="N1022" s="457"/>
      <c r="O1022" s="457"/>
      <c r="P1022" s="457"/>
      <c r="Q1022" s="457"/>
      <c r="R1022" s="457"/>
      <c r="S1022" s="457"/>
      <c r="T1022" s="457"/>
      <c r="U1022" s="457"/>
      <c r="V1022" s="457"/>
      <c r="W1022" s="457"/>
      <c r="X1022" s="457"/>
      <c r="Y1022" s="457">
        <v>3460.88</v>
      </c>
      <c r="Z1022" s="457"/>
      <c r="AA1022" s="457"/>
      <c r="AB1022" s="457"/>
      <c r="AC1022" s="457"/>
      <c r="AD1022" s="457"/>
      <c r="AE1022" s="457"/>
      <c r="AF1022" s="457"/>
      <c r="AG1022" s="417"/>
    </row>
    <row r="1023" spans="1:33" s="83" customFormat="1" ht="14.1" customHeight="1" x14ac:dyDescent="0.2">
      <c r="A1023" s="81"/>
      <c r="B1023" s="398" t="s">
        <v>2032</v>
      </c>
      <c r="C1023" s="245" t="s">
        <v>63</v>
      </c>
      <c r="D1023" s="478"/>
      <c r="E1023" s="296"/>
      <c r="F1023" s="417">
        <v>136056.42000000001</v>
      </c>
      <c r="G1023" s="82"/>
      <c r="H1023" s="456"/>
      <c r="I1023" s="457"/>
      <c r="J1023" s="457"/>
      <c r="K1023" s="457"/>
      <c r="L1023" s="457"/>
      <c r="M1023" s="457"/>
      <c r="N1023" s="457"/>
      <c r="O1023" s="457"/>
      <c r="P1023" s="457"/>
      <c r="Q1023" s="457"/>
      <c r="R1023" s="457"/>
      <c r="S1023" s="457"/>
      <c r="T1023" s="457"/>
      <c r="U1023" s="457"/>
      <c r="V1023" s="457"/>
      <c r="W1023" s="457"/>
      <c r="X1023" s="457"/>
      <c r="Y1023" s="457">
        <v>40533.480000000003</v>
      </c>
      <c r="Z1023" s="457">
        <v>68028.210000000006</v>
      </c>
      <c r="AA1023" s="457">
        <v>27494.73</v>
      </c>
      <c r="AB1023" s="457"/>
      <c r="AC1023" s="457"/>
      <c r="AD1023" s="457"/>
      <c r="AE1023" s="457"/>
      <c r="AF1023" s="457"/>
      <c r="AG1023" s="417"/>
    </row>
    <row r="1024" spans="1:33" s="83" customFormat="1" ht="14.1" customHeight="1" x14ac:dyDescent="0.2">
      <c r="A1024" s="81"/>
      <c r="B1024" s="404">
        <v>6.06</v>
      </c>
      <c r="C1024" s="422" t="s">
        <v>2157</v>
      </c>
      <c r="D1024" s="480"/>
      <c r="E1024" s="296"/>
      <c r="F1024" s="405">
        <v>1320115.6000000001</v>
      </c>
      <c r="G1024" s="82"/>
      <c r="H1024" s="442"/>
      <c r="I1024" s="443"/>
      <c r="J1024" s="443"/>
      <c r="K1024" s="443"/>
      <c r="L1024" s="443"/>
      <c r="M1024" s="443"/>
      <c r="N1024" s="443"/>
      <c r="O1024" s="443"/>
      <c r="P1024" s="443">
        <v>109459.59</v>
      </c>
      <c r="Q1024" s="443">
        <v>123210.79</v>
      </c>
      <c r="R1024" s="443">
        <v>136411.95000000001</v>
      </c>
      <c r="S1024" s="443">
        <v>132011.56</v>
      </c>
      <c r="T1024" s="443">
        <v>136411.95000000001</v>
      </c>
      <c r="U1024" s="443">
        <v>132011.56</v>
      </c>
      <c r="V1024" s="443">
        <v>136411.95000000001</v>
      </c>
      <c r="W1024" s="443">
        <v>136411.95000000001</v>
      </c>
      <c r="X1024" s="443">
        <v>132011.56</v>
      </c>
      <c r="Y1024" s="443">
        <v>136411.95000000001</v>
      </c>
      <c r="Z1024" s="443">
        <v>9350.82</v>
      </c>
      <c r="AA1024" s="443"/>
      <c r="AB1024" s="443"/>
      <c r="AC1024" s="443"/>
      <c r="AD1024" s="443"/>
      <c r="AE1024" s="443"/>
      <c r="AF1024" s="443"/>
      <c r="AG1024" s="405"/>
    </row>
    <row r="1025" spans="1:33" s="83" customFormat="1" ht="14.1" customHeight="1" x14ac:dyDescent="0.2">
      <c r="A1025" s="81"/>
      <c r="B1025" s="398" t="s">
        <v>2033</v>
      </c>
      <c r="C1025" s="245" t="s">
        <v>2158</v>
      </c>
      <c r="D1025" s="478"/>
      <c r="E1025" s="296"/>
      <c r="F1025" s="417">
        <v>1320115.6000000001</v>
      </c>
      <c r="G1025" s="82"/>
      <c r="H1025" s="456"/>
      <c r="I1025" s="457"/>
      <c r="J1025" s="457"/>
      <c r="K1025" s="457"/>
      <c r="L1025" s="457"/>
      <c r="M1025" s="457"/>
      <c r="N1025" s="457"/>
      <c r="O1025" s="457"/>
      <c r="P1025" s="457">
        <v>109459.59</v>
      </c>
      <c r="Q1025" s="457">
        <v>123210.79</v>
      </c>
      <c r="R1025" s="457">
        <v>136411.95000000001</v>
      </c>
      <c r="S1025" s="457">
        <v>132011.56</v>
      </c>
      <c r="T1025" s="457">
        <v>136411.95000000001</v>
      </c>
      <c r="U1025" s="457">
        <v>132011.56</v>
      </c>
      <c r="V1025" s="457">
        <v>136411.95000000001</v>
      </c>
      <c r="W1025" s="457">
        <v>136411.95000000001</v>
      </c>
      <c r="X1025" s="457">
        <v>132011.56</v>
      </c>
      <c r="Y1025" s="457">
        <v>136411.95000000001</v>
      </c>
      <c r="Z1025" s="457">
        <v>9350.82</v>
      </c>
      <c r="AA1025" s="457"/>
      <c r="AB1025" s="457"/>
      <c r="AC1025" s="457"/>
      <c r="AD1025" s="457"/>
      <c r="AE1025" s="457"/>
      <c r="AF1025" s="457"/>
      <c r="AG1025" s="417"/>
    </row>
    <row r="1026" spans="1:33" s="83" customFormat="1" ht="14.1" customHeight="1" x14ac:dyDescent="0.2">
      <c r="A1026" s="81"/>
      <c r="B1026" s="404">
        <v>6.07</v>
      </c>
      <c r="C1026" s="422" t="s">
        <v>2159</v>
      </c>
      <c r="D1026" s="480"/>
      <c r="E1026" s="296"/>
      <c r="F1026" s="405">
        <v>512306.93</v>
      </c>
      <c r="G1026" s="82"/>
      <c r="H1026" s="442"/>
      <c r="I1026" s="443"/>
      <c r="J1026" s="443"/>
      <c r="K1026" s="443"/>
      <c r="L1026" s="443"/>
      <c r="M1026" s="443"/>
      <c r="N1026" s="443"/>
      <c r="O1026" s="443"/>
      <c r="P1026" s="443"/>
      <c r="Q1026" s="443"/>
      <c r="R1026" s="443"/>
      <c r="S1026" s="443"/>
      <c r="T1026" s="443"/>
      <c r="U1026" s="443"/>
      <c r="V1026" s="443"/>
      <c r="W1026" s="443">
        <v>34150.629999999997</v>
      </c>
      <c r="X1026" s="443">
        <v>60712.23</v>
      </c>
      <c r="Y1026" s="443">
        <v>62735.96</v>
      </c>
      <c r="Z1026" s="443">
        <v>60712.23</v>
      </c>
      <c r="AA1026" s="443">
        <v>49443.25</v>
      </c>
      <c r="AB1026" s="443">
        <v>40904.22</v>
      </c>
      <c r="AC1026" s="443">
        <v>38265.24</v>
      </c>
      <c r="AD1026" s="443">
        <v>40904.22</v>
      </c>
      <c r="AE1026" s="443">
        <v>39584.730000000003</v>
      </c>
      <c r="AF1026" s="443">
        <v>52485.26</v>
      </c>
      <c r="AG1026" s="405">
        <v>32408.94</v>
      </c>
    </row>
    <row r="1027" spans="1:33" s="83" customFormat="1" ht="14.1" customHeight="1" x14ac:dyDescent="0.2">
      <c r="A1027" s="81"/>
      <c r="B1027" s="398" t="s">
        <v>2034</v>
      </c>
      <c r="C1027" s="245" t="s">
        <v>2160</v>
      </c>
      <c r="D1027" s="478"/>
      <c r="E1027" s="296"/>
      <c r="F1027" s="417">
        <v>84509.98</v>
      </c>
      <c r="G1027" s="82"/>
      <c r="H1027" s="456"/>
      <c r="I1027" s="457"/>
      <c r="J1027" s="457"/>
      <c r="K1027" s="457"/>
      <c r="L1027" s="457"/>
      <c r="M1027" s="457"/>
      <c r="N1027" s="457"/>
      <c r="O1027" s="457"/>
      <c r="P1027" s="457"/>
      <c r="Q1027" s="457"/>
      <c r="R1027" s="457"/>
      <c r="S1027" s="457"/>
      <c r="T1027" s="457"/>
      <c r="U1027" s="457"/>
      <c r="V1027" s="457"/>
      <c r="W1027" s="457">
        <v>11884.22</v>
      </c>
      <c r="X1027" s="457">
        <v>21127.5</v>
      </c>
      <c r="Y1027" s="457">
        <v>21831.74</v>
      </c>
      <c r="Z1027" s="457">
        <v>21127.5</v>
      </c>
      <c r="AA1027" s="457">
        <v>8539.0300000000007</v>
      </c>
      <c r="AB1027" s="457"/>
      <c r="AC1027" s="457"/>
      <c r="AD1027" s="457"/>
      <c r="AE1027" s="457"/>
      <c r="AF1027" s="457"/>
      <c r="AG1027" s="417"/>
    </row>
    <row r="1028" spans="1:33" s="83" customFormat="1" ht="14.1" customHeight="1" x14ac:dyDescent="0.2">
      <c r="A1028" s="81"/>
      <c r="B1028" s="398" t="s">
        <v>2035</v>
      </c>
      <c r="C1028" s="245" t="s">
        <v>2161</v>
      </c>
      <c r="D1028" s="478"/>
      <c r="E1028" s="296"/>
      <c r="F1028" s="417">
        <v>343067.69</v>
      </c>
      <c r="G1028" s="82"/>
      <c r="H1028" s="456"/>
      <c r="I1028" s="457"/>
      <c r="J1028" s="457"/>
      <c r="K1028" s="457"/>
      <c r="L1028" s="457"/>
      <c r="M1028" s="457"/>
      <c r="N1028" s="457"/>
      <c r="O1028" s="457"/>
      <c r="P1028" s="457"/>
      <c r="Q1028" s="457"/>
      <c r="R1028" s="457"/>
      <c r="S1028" s="457"/>
      <c r="T1028" s="457"/>
      <c r="U1028" s="457"/>
      <c r="V1028" s="457"/>
      <c r="W1028" s="457">
        <v>22266.41</v>
      </c>
      <c r="X1028" s="457">
        <v>39584.730000000003</v>
      </c>
      <c r="Y1028" s="457">
        <v>40904.22</v>
      </c>
      <c r="Z1028" s="457">
        <v>39584.730000000003</v>
      </c>
      <c r="AA1028" s="457">
        <v>40904.22</v>
      </c>
      <c r="AB1028" s="457">
        <v>40904.22</v>
      </c>
      <c r="AC1028" s="457">
        <v>38265.24</v>
      </c>
      <c r="AD1028" s="457">
        <v>40904.22</v>
      </c>
      <c r="AE1028" s="457">
        <v>39584.730000000003</v>
      </c>
      <c r="AF1028" s="457">
        <v>164.94</v>
      </c>
      <c r="AG1028" s="417"/>
    </row>
    <row r="1029" spans="1:33" s="83" customFormat="1" ht="14.1" customHeight="1" x14ac:dyDescent="0.2">
      <c r="A1029" s="81"/>
      <c r="B1029" s="398" t="s">
        <v>2036</v>
      </c>
      <c r="C1029" s="245" t="s">
        <v>63</v>
      </c>
      <c r="D1029" s="478"/>
      <c r="E1029" s="296"/>
      <c r="F1029" s="417">
        <v>84729.26</v>
      </c>
      <c r="G1029" s="82"/>
      <c r="H1029" s="456"/>
      <c r="I1029" s="457"/>
      <c r="J1029" s="457"/>
      <c r="K1029" s="457"/>
      <c r="L1029" s="457"/>
      <c r="M1029" s="457"/>
      <c r="N1029" s="457"/>
      <c r="O1029" s="457"/>
      <c r="P1029" s="457"/>
      <c r="Q1029" s="457"/>
      <c r="R1029" s="457"/>
      <c r="S1029" s="457"/>
      <c r="T1029" s="457"/>
      <c r="U1029" s="457"/>
      <c r="V1029" s="457"/>
      <c r="W1029" s="457"/>
      <c r="X1029" s="457"/>
      <c r="Y1029" s="457"/>
      <c r="Z1029" s="457"/>
      <c r="AA1029" s="457"/>
      <c r="AB1029" s="457"/>
      <c r="AC1029" s="457"/>
      <c r="AD1029" s="457"/>
      <c r="AE1029" s="457"/>
      <c r="AF1029" s="457">
        <v>52320.32</v>
      </c>
      <c r="AG1029" s="417">
        <v>32408.94</v>
      </c>
    </row>
    <row r="1030" spans="1:33" s="83" customFormat="1" ht="14.1" customHeight="1" x14ac:dyDescent="0.2">
      <c r="A1030" s="81"/>
      <c r="B1030" s="250" t="s">
        <v>85</v>
      </c>
      <c r="C1030" s="246" t="s">
        <v>1874</v>
      </c>
      <c r="D1030" s="479"/>
      <c r="E1030" s="296"/>
      <c r="F1030" s="399">
        <v>11922943.640000001</v>
      </c>
      <c r="G1030" s="82"/>
      <c r="H1030" s="432"/>
      <c r="I1030" s="433"/>
      <c r="J1030" s="433"/>
      <c r="K1030" s="433">
        <v>122806.82</v>
      </c>
      <c r="L1030" s="433">
        <v>183259.7</v>
      </c>
      <c r="M1030" s="433">
        <v>481072.94</v>
      </c>
      <c r="N1030" s="433">
        <v>572847.68999999994</v>
      </c>
      <c r="O1030" s="433">
        <v>575445.97</v>
      </c>
      <c r="P1030" s="433">
        <v>611775.14</v>
      </c>
      <c r="Q1030" s="433">
        <v>608077.67000000004</v>
      </c>
      <c r="R1030" s="433">
        <v>673228.86</v>
      </c>
      <c r="S1030" s="433">
        <v>651511.80000000005</v>
      </c>
      <c r="T1030" s="433">
        <v>673228.86</v>
      </c>
      <c r="U1030" s="433">
        <v>651511.80000000005</v>
      </c>
      <c r="V1030" s="433">
        <v>666827.55000000005</v>
      </c>
      <c r="W1030" s="433">
        <v>561093.67000000004</v>
      </c>
      <c r="X1030" s="433">
        <v>562196.68999999994</v>
      </c>
      <c r="Y1030" s="433">
        <v>644821.56999999995</v>
      </c>
      <c r="Z1030" s="433">
        <v>672795.11</v>
      </c>
      <c r="AA1030" s="433">
        <v>711721.72</v>
      </c>
      <c r="AB1030" s="433">
        <v>655077.09</v>
      </c>
      <c r="AC1030" s="433">
        <v>537979.96</v>
      </c>
      <c r="AD1030" s="433">
        <v>448795.22</v>
      </c>
      <c r="AE1030" s="433">
        <v>366200.29</v>
      </c>
      <c r="AF1030" s="433">
        <v>273549.09999999998</v>
      </c>
      <c r="AG1030" s="399">
        <v>17118.47</v>
      </c>
    </row>
    <row r="1031" spans="1:33" s="83" customFormat="1" ht="14.1" customHeight="1" x14ac:dyDescent="0.2">
      <c r="A1031" s="81"/>
      <c r="B1031" s="416" t="s">
        <v>2231</v>
      </c>
      <c r="C1031" s="422" t="s">
        <v>2162</v>
      </c>
      <c r="D1031" s="480"/>
      <c r="E1031" s="296"/>
      <c r="F1031" s="405">
        <v>1094458.6499999999</v>
      </c>
      <c r="G1031" s="82"/>
      <c r="H1031" s="442"/>
      <c r="I1031" s="443"/>
      <c r="J1031" s="443"/>
      <c r="K1031" s="443">
        <v>41602.17</v>
      </c>
      <c r="L1031" s="443">
        <v>92612.66</v>
      </c>
      <c r="M1031" s="443">
        <v>75263.59</v>
      </c>
      <c r="N1031" s="443">
        <v>72835.73</v>
      </c>
      <c r="O1031" s="443">
        <v>58766.95</v>
      </c>
      <c r="P1031" s="443">
        <v>38406.239999999998</v>
      </c>
      <c r="Q1031" s="443">
        <v>34689.51</v>
      </c>
      <c r="R1031" s="443">
        <v>38406.239999999998</v>
      </c>
      <c r="S1031" s="443">
        <v>37167.33</v>
      </c>
      <c r="T1031" s="443">
        <v>38406.239999999998</v>
      </c>
      <c r="U1031" s="443">
        <v>37167.33</v>
      </c>
      <c r="V1031" s="443">
        <v>38406.239999999998</v>
      </c>
      <c r="W1031" s="443">
        <v>38406.239999999998</v>
      </c>
      <c r="X1031" s="443">
        <v>37167.33</v>
      </c>
      <c r="Y1031" s="443">
        <v>61490.720000000001</v>
      </c>
      <c r="Z1031" s="443">
        <v>70657.710000000006</v>
      </c>
      <c r="AA1031" s="443">
        <v>104363.24</v>
      </c>
      <c r="AB1031" s="443">
        <v>70923.22</v>
      </c>
      <c r="AC1031" s="443">
        <v>32436.13</v>
      </c>
      <c r="AD1031" s="443">
        <v>34673.11</v>
      </c>
      <c r="AE1031" s="443">
        <v>32759.95</v>
      </c>
      <c r="AF1031" s="443">
        <v>7850.78</v>
      </c>
      <c r="AG1031" s="405"/>
    </row>
    <row r="1032" spans="1:33" s="83" customFormat="1" ht="14.1" customHeight="1" x14ac:dyDescent="0.2">
      <c r="A1032" s="81"/>
      <c r="B1032" s="396" t="s">
        <v>2037</v>
      </c>
      <c r="C1032" s="243" t="s">
        <v>2163</v>
      </c>
      <c r="D1032" s="476"/>
      <c r="E1032" s="296"/>
      <c r="F1032" s="401">
        <v>51131.96</v>
      </c>
      <c r="G1032" s="82"/>
      <c r="H1032" s="436"/>
      <c r="I1032" s="437"/>
      <c r="J1032" s="437"/>
      <c r="K1032" s="437">
        <v>27483.43</v>
      </c>
      <c r="L1032" s="437">
        <v>23648.53</v>
      </c>
      <c r="M1032" s="437"/>
      <c r="N1032" s="437"/>
      <c r="O1032" s="437"/>
      <c r="P1032" s="437"/>
      <c r="Q1032" s="437"/>
      <c r="R1032" s="437"/>
      <c r="S1032" s="437"/>
      <c r="T1032" s="437"/>
      <c r="U1032" s="437"/>
      <c r="V1032" s="437"/>
      <c r="W1032" s="437"/>
      <c r="X1032" s="437"/>
      <c r="Y1032" s="437"/>
      <c r="Z1032" s="437"/>
      <c r="AA1032" s="437"/>
      <c r="AB1032" s="437"/>
      <c r="AC1032" s="437"/>
      <c r="AD1032" s="437"/>
      <c r="AE1032" s="437"/>
      <c r="AF1032" s="437"/>
      <c r="AG1032" s="401"/>
    </row>
    <row r="1033" spans="1:33" s="83" customFormat="1" ht="14.1" customHeight="1" x14ac:dyDescent="0.2">
      <c r="A1033" s="81"/>
      <c r="B1033" s="396" t="s">
        <v>2038</v>
      </c>
      <c r="C1033" s="243" t="s">
        <v>2164</v>
      </c>
      <c r="D1033" s="476"/>
      <c r="E1033" s="296"/>
      <c r="F1033" s="401">
        <v>142673.60999999999</v>
      </c>
      <c r="G1033" s="82"/>
      <c r="H1033" s="436"/>
      <c r="I1033" s="437"/>
      <c r="J1033" s="437"/>
      <c r="K1033" s="437">
        <v>14118.74</v>
      </c>
      <c r="L1033" s="437">
        <v>35668.400000000001</v>
      </c>
      <c r="M1033" s="437">
        <v>36857.35</v>
      </c>
      <c r="N1033" s="437">
        <v>35668.400000000001</v>
      </c>
      <c r="O1033" s="437">
        <v>20360.71</v>
      </c>
      <c r="P1033" s="437"/>
      <c r="Q1033" s="437"/>
      <c r="R1033" s="437"/>
      <c r="S1033" s="437"/>
      <c r="T1033" s="437"/>
      <c r="U1033" s="437"/>
      <c r="V1033" s="437"/>
      <c r="W1033" s="437"/>
      <c r="X1033" s="437"/>
      <c r="Y1033" s="437"/>
      <c r="Z1033" s="437"/>
      <c r="AA1033" s="437"/>
      <c r="AB1033" s="437"/>
      <c r="AC1033" s="437"/>
      <c r="AD1033" s="437"/>
      <c r="AE1033" s="437"/>
      <c r="AF1033" s="437"/>
      <c r="AG1033" s="401"/>
    </row>
    <row r="1034" spans="1:33" s="83" customFormat="1" ht="14.1" customHeight="1" x14ac:dyDescent="0.2">
      <c r="A1034" s="81"/>
      <c r="B1034" s="396" t="s">
        <v>2039</v>
      </c>
      <c r="C1034" s="243" t="s">
        <v>2165</v>
      </c>
      <c r="D1034" s="476"/>
      <c r="E1034" s="296"/>
      <c r="F1034" s="401">
        <v>619455.46</v>
      </c>
      <c r="G1034" s="82"/>
      <c r="H1034" s="436"/>
      <c r="I1034" s="437"/>
      <c r="J1034" s="437"/>
      <c r="K1034" s="437"/>
      <c r="L1034" s="437">
        <v>33295.730000000003</v>
      </c>
      <c r="M1034" s="437">
        <v>38406.239999999998</v>
      </c>
      <c r="N1034" s="437">
        <v>37167.33</v>
      </c>
      <c r="O1034" s="437">
        <v>38406.239999999998</v>
      </c>
      <c r="P1034" s="437">
        <v>38406.239999999998</v>
      </c>
      <c r="Q1034" s="437">
        <v>34689.51</v>
      </c>
      <c r="R1034" s="437">
        <v>38406.239999999998</v>
      </c>
      <c r="S1034" s="437">
        <v>37167.33</v>
      </c>
      <c r="T1034" s="437">
        <v>38406.239999999998</v>
      </c>
      <c r="U1034" s="437">
        <v>37167.33</v>
      </c>
      <c r="V1034" s="437">
        <v>38406.239999999998</v>
      </c>
      <c r="W1034" s="437">
        <v>38406.239999999998</v>
      </c>
      <c r="X1034" s="437">
        <v>37167.33</v>
      </c>
      <c r="Y1034" s="437">
        <v>38406.239999999998</v>
      </c>
      <c r="Z1034" s="437">
        <v>37167.33</v>
      </c>
      <c r="AA1034" s="437">
        <v>38406.239999999998</v>
      </c>
      <c r="AB1034" s="437">
        <v>19977.439999999999</v>
      </c>
      <c r="AC1034" s="437"/>
      <c r="AD1034" s="437"/>
      <c r="AE1034" s="437"/>
      <c r="AF1034" s="437"/>
      <c r="AG1034" s="401"/>
    </row>
    <row r="1035" spans="1:33" s="83" customFormat="1" ht="14.1" customHeight="1" x14ac:dyDescent="0.2">
      <c r="A1035" s="81"/>
      <c r="B1035" s="396" t="s">
        <v>2040</v>
      </c>
      <c r="C1035" s="243" t="s">
        <v>2166</v>
      </c>
      <c r="D1035" s="476"/>
      <c r="E1035" s="296"/>
      <c r="F1035" s="401">
        <v>100915.78</v>
      </c>
      <c r="G1035" s="82"/>
      <c r="H1035" s="436"/>
      <c r="I1035" s="437"/>
      <c r="J1035" s="437"/>
      <c r="K1035" s="437"/>
      <c r="L1035" s="437"/>
      <c r="M1035" s="437"/>
      <c r="N1035" s="437"/>
      <c r="O1035" s="437"/>
      <c r="P1035" s="437"/>
      <c r="Q1035" s="437"/>
      <c r="R1035" s="437"/>
      <c r="S1035" s="437"/>
      <c r="T1035" s="437"/>
      <c r="U1035" s="437"/>
      <c r="V1035" s="437"/>
      <c r="W1035" s="437"/>
      <c r="X1035" s="437"/>
      <c r="Y1035" s="437">
        <v>23084.48</v>
      </c>
      <c r="Z1035" s="437">
        <v>30274.73</v>
      </c>
      <c r="AA1035" s="437">
        <v>31283.89</v>
      </c>
      <c r="AB1035" s="437">
        <v>16272.67</v>
      </c>
      <c r="AC1035" s="437"/>
      <c r="AD1035" s="437"/>
      <c r="AE1035" s="437"/>
      <c r="AF1035" s="437"/>
      <c r="AG1035" s="401"/>
    </row>
    <row r="1036" spans="1:33" s="83" customFormat="1" ht="14.1" customHeight="1" x14ac:dyDescent="0.2">
      <c r="A1036" s="81"/>
      <c r="B1036" s="396" t="s">
        <v>2041</v>
      </c>
      <c r="C1036" s="243" t="s">
        <v>2167</v>
      </c>
      <c r="D1036" s="476"/>
      <c r="E1036" s="296"/>
      <c r="F1036" s="401">
        <v>167773.11</v>
      </c>
      <c r="G1036" s="82"/>
      <c r="H1036" s="436"/>
      <c r="I1036" s="437"/>
      <c r="J1036" s="437"/>
      <c r="K1036" s="437"/>
      <c r="L1036" s="437"/>
      <c r="M1036" s="437"/>
      <c r="N1036" s="437"/>
      <c r="O1036" s="437"/>
      <c r="P1036" s="437"/>
      <c r="Q1036" s="437"/>
      <c r="R1036" s="437"/>
      <c r="S1036" s="437"/>
      <c r="T1036" s="437"/>
      <c r="U1036" s="437"/>
      <c r="V1036" s="437"/>
      <c r="W1036" s="437"/>
      <c r="X1036" s="437"/>
      <c r="Y1036" s="437"/>
      <c r="Z1036" s="437">
        <v>3215.65</v>
      </c>
      <c r="AA1036" s="437">
        <v>34673.11</v>
      </c>
      <c r="AB1036" s="437">
        <v>34673.11</v>
      </c>
      <c r="AC1036" s="437">
        <v>32436.13</v>
      </c>
      <c r="AD1036" s="437">
        <v>34673.11</v>
      </c>
      <c r="AE1036" s="437">
        <v>28102</v>
      </c>
      <c r="AF1036" s="437"/>
      <c r="AG1036" s="401"/>
    </row>
    <row r="1037" spans="1:33" s="83" customFormat="1" ht="14.1" customHeight="1" x14ac:dyDescent="0.2">
      <c r="A1037" s="81"/>
      <c r="B1037" s="396" t="s">
        <v>2042</v>
      </c>
      <c r="C1037" s="243" t="s">
        <v>2168</v>
      </c>
      <c r="D1037" s="476"/>
      <c r="E1037" s="296"/>
      <c r="F1037" s="401">
        <v>4310.41</v>
      </c>
      <c r="G1037" s="82"/>
      <c r="H1037" s="436"/>
      <c r="I1037" s="437"/>
      <c r="J1037" s="437"/>
      <c r="K1037" s="437"/>
      <c r="L1037" s="437"/>
      <c r="M1037" s="437"/>
      <c r="N1037" s="437"/>
      <c r="O1037" s="437"/>
      <c r="P1037" s="437"/>
      <c r="Q1037" s="437"/>
      <c r="R1037" s="437"/>
      <c r="S1037" s="437"/>
      <c r="T1037" s="437"/>
      <c r="U1037" s="437"/>
      <c r="V1037" s="437"/>
      <c r="W1037" s="437"/>
      <c r="X1037" s="437"/>
      <c r="Y1037" s="437"/>
      <c r="Z1037" s="437"/>
      <c r="AA1037" s="437"/>
      <c r="AB1037" s="437"/>
      <c r="AC1037" s="437"/>
      <c r="AD1037" s="437"/>
      <c r="AE1037" s="437">
        <v>4310.41</v>
      </c>
      <c r="AF1037" s="437"/>
      <c r="AG1037" s="401"/>
    </row>
    <row r="1038" spans="1:33" s="83" customFormat="1" ht="14.1" customHeight="1" x14ac:dyDescent="0.2">
      <c r="A1038" s="81"/>
      <c r="B1038" s="396" t="s">
        <v>2043</v>
      </c>
      <c r="C1038" s="243" t="s">
        <v>2169</v>
      </c>
      <c r="D1038" s="476"/>
      <c r="E1038" s="296"/>
      <c r="F1038" s="401">
        <v>1985.94</v>
      </c>
      <c r="G1038" s="82"/>
      <c r="H1038" s="436"/>
      <c r="I1038" s="437"/>
      <c r="J1038" s="437"/>
      <c r="K1038" s="437"/>
      <c r="L1038" s="437"/>
      <c r="M1038" s="437"/>
      <c r="N1038" s="437"/>
      <c r="O1038" s="437"/>
      <c r="P1038" s="437"/>
      <c r="Q1038" s="437"/>
      <c r="R1038" s="437"/>
      <c r="S1038" s="437"/>
      <c r="T1038" s="437"/>
      <c r="U1038" s="437"/>
      <c r="V1038" s="437"/>
      <c r="W1038" s="437"/>
      <c r="X1038" s="437"/>
      <c r="Y1038" s="437"/>
      <c r="Z1038" s="437"/>
      <c r="AA1038" s="437"/>
      <c r="AB1038" s="437"/>
      <c r="AC1038" s="437"/>
      <c r="AD1038" s="437"/>
      <c r="AE1038" s="437">
        <v>347.54</v>
      </c>
      <c r="AF1038" s="437">
        <v>1638.4</v>
      </c>
      <c r="AG1038" s="401"/>
    </row>
    <row r="1039" spans="1:33" s="83" customFormat="1" ht="14.1" customHeight="1" x14ac:dyDescent="0.2">
      <c r="A1039" s="81"/>
      <c r="B1039" s="396" t="s">
        <v>2044</v>
      </c>
      <c r="C1039" s="243" t="s">
        <v>56</v>
      </c>
      <c r="D1039" s="476"/>
      <c r="E1039" s="296"/>
      <c r="F1039" s="401">
        <v>6212.38</v>
      </c>
      <c r="G1039" s="82"/>
      <c r="H1039" s="436"/>
      <c r="I1039" s="437"/>
      <c r="J1039" s="437"/>
      <c r="K1039" s="437"/>
      <c r="L1039" s="437"/>
      <c r="M1039" s="437"/>
      <c r="N1039" s="437"/>
      <c r="O1039" s="437"/>
      <c r="P1039" s="437"/>
      <c r="Q1039" s="437"/>
      <c r="R1039" s="437"/>
      <c r="S1039" s="437"/>
      <c r="T1039" s="437"/>
      <c r="U1039" s="437"/>
      <c r="V1039" s="437"/>
      <c r="W1039" s="437"/>
      <c r="X1039" s="437"/>
      <c r="Y1039" s="437"/>
      <c r="Z1039" s="437"/>
      <c r="AA1039" s="437"/>
      <c r="AB1039" s="437"/>
      <c r="AC1039" s="437"/>
      <c r="AD1039" s="437"/>
      <c r="AE1039" s="437"/>
      <c r="AF1039" s="437">
        <v>6212.38</v>
      </c>
      <c r="AG1039" s="401"/>
    </row>
    <row r="1040" spans="1:33" s="83" customFormat="1" ht="14.1" customHeight="1" x14ac:dyDescent="0.2">
      <c r="A1040" s="81"/>
      <c r="B1040" s="416" t="s">
        <v>2205</v>
      </c>
      <c r="C1040" s="422" t="s">
        <v>2170</v>
      </c>
      <c r="D1040" s="480"/>
      <c r="E1040" s="296"/>
      <c r="F1040" s="405">
        <v>206019.27</v>
      </c>
      <c r="G1040" s="82"/>
      <c r="H1040" s="442"/>
      <c r="I1040" s="443"/>
      <c r="J1040" s="443"/>
      <c r="K1040" s="443">
        <v>15819.34</v>
      </c>
      <c r="L1040" s="443">
        <v>17658.79</v>
      </c>
      <c r="M1040" s="443">
        <v>18247.419999999998</v>
      </c>
      <c r="N1040" s="443">
        <v>17658.79</v>
      </c>
      <c r="O1040" s="443">
        <v>18247.419999999998</v>
      </c>
      <c r="P1040" s="443">
        <v>18247.419999999998</v>
      </c>
      <c r="Q1040" s="443">
        <v>16481.54</v>
      </c>
      <c r="R1040" s="443">
        <v>18247.419999999998</v>
      </c>
      <c r="S1040" s="443">
        <v>17658.79</v>
      </c>
      <c r="T1040" s="443">
        <v>18247.419999999998</v>
      </c>
      <c r="U1040" s="443">
        <v>17658.79</v>
      </c>
      <c r="V1040" s="443">
        <v>11846.11</v>
      </c>
      <c r="W1040" s="443"/>
      <c r="X1040" s="443"/>
      <c r="Y1040" s="443"/>
      <c r="Z1040" s="443"/>
      <c r="AA1040" s="443"/>
      <c r="AB1040" s="443"/>
      <c r="AC1040" s="443"/>
      <c r="AD1040" s="443"/>
      <c r="AE1040" s="443"/>
      <c r="AF1040" s="443"/>
      <c r="AG1040" s="405"/>
    </row>
    <row r="1041" spans="1:33" s="83" customFormat="1" ht="14.1" customHeight="1" x14ac:dyDescent="0.2">
      <c r="A1041" s="81"/>
      <c r="B1041" s="416" t="s">
        <v>2206</v>
      </c>
      <c r="C1041" s="422" t="s">
        <v>2171</v>
      </c>
      <c r="D1041" s="480"/>
      <c r="E1041" s="296"/>
      <c r="F1041" s="405">
        <v>677506.95</v>
      </c>
      <c r="G1041" s="82"/>
      <c r="H1041" s="442"/>
      <c r="I1041" s="443"/>
      <c r="J1041" s="443"/>
      <c r="K1041" s="443">
        <v>36416</v>
      </c>
      <c r="L1041" s="443">
        <v>40650.42</v>
      </c>
      <c r="M1041" s="443">
        <v>42005.43</v>
      </c>
      <c r="N1041" s="443">
        <v>40650.42</v>
      </c>
      <c r="O1041" s="443">
        <v>42005.43</v>
      </c>
      <c r="P1041" s="443">
        <v>42005.43</v>
      </c>
      <c r="Q1041" s="443">
        <v>37940.39</v>
      </c>
      <c r="R1041" s="443">
        <v>42005.43</v>
      </c>
      <c r="S1041" s="443">
        <v>40650.42</v>
      </c>
      <c r="T1041" s="443">
        <v>42005.43</v>
      </c>
      <c r="U1041" s="443">
        <v>40650.42</v>
      </c>
      <c r="V1041" s="443">
        <v>42005.43</v>
      </c>
      <c r="W1041" s="443">
        <v>42005.43</v>
      </c>
      <c r="X1041" s="443">
        <v>40650.42</v>
      </c>
      <c r="Y1041" s="443">
        <v>42005.43</v>
      </c>
      <c r="Z1041" s="443">
        <v>40650.42</v>
      </c>
      <c r="AA1041" s="443">
        <v>23204.61</v>
      </c>
      <c r="AB1041" s="443"/>
      <c r="AC1041" s="443"/>
      <c r="AD1041" s="443"/>
      <c r="AE1041" s="443"/>
      <c r="AF1041" s="443"/>
      <c r="AG1041" s="405"/>
    </row>
    <row r="1042" spans="1:33" s="83" customFormat="1" ht="14.1" customHeight="1" x14ac:dyDescent="0.2">
      <c r="A1042" s="81"/>
      <c r="B1042" s="416" t="s">
        <v>2207</v>
      </c>
      <c r="C1042" s="422" t="s">
        <v>2172</v>
      </c>
      <c r="D1042" s="480"/>
      <c r="E1042" s="296"/>
      <c r="F1042" s="405">
        <v>80355.100000000006</v>
      </c>
      <c r="G1042" s="82"/>
      <c r="H1042" s="442"/>
      <c r="I1042" s="443"/>
      <c r="J1042" s="443"/>
      <c r="K1042" s="443"/>
      <c r="L1042" s="443"/>
      <c r="M1042" s="443"/>
      <c r="N1042" s="443"/>
      <c r="O1042" s="443"/>
      <c r="P1042" s="443"/>
      <c r="Q1042" s="443"/>
      <c r="R1042" s="443"/>
      <c r="S1042" s="443"/>
      <c r="T1042" s="443"/>
      <c r="U1042" s="443"/>
      <c r="V1042" s="443"/>
      <c r="W1042" s="443"/>
      <c r="X1042" s="443">
        <v>11718.45</v>
      </c>
      <c r="Y1042" s="443">
        <v>16606.72</v>
      </c>
      <c r="Z1042" s="443">
        <v>16071.02</v>
      </c>
      <c r="AA1042" s="443">
        <v>16606.72</v>
      </c>
      <c r="AB1042" s="443">
        <v>16606.72</v>
      </c>
      <c r="AC1042" s="443">
        <v>2745.47</v>
      </c>
      <c r="AD1042" s="443"/>
      <c r="AE1042" s="443"/>
      <c r="AF1042" s="443"/>
      <c r="AG1042" s="405"/>
    </row>
    <row r="1043" spans="1:33" s="83" customFormat="1" ht="14.1" customHeight="1" x14ac:dyDescent="0.2">
      <c r="A1043" s="81"/>
      <c r="B1043" s="416" t="s">
        <v>2208</v>
      </c>
      <c r="C1043" s="422" t="s">
        <v>2173</v>
      </c>
      <c r="D1043" s="480"/>
      <c r="E1043" s="296"/>
      <c r="F1043" s="405">
        <v>76921.66</v>
      </c>
      <c r="G1043" s="82"/>
      <c r="H1043" s="442"/>
      <c r="I1043" s="443"/>
      <c r="J1043" s="443"/>
      <c r="K1043" s="443"/>
      <c r="L1043" s="443"/>
      <c r="M1043" s="443"/>
      <c r="N1043" s="443"/>
      <c r="O1043" s="443"/>
      <c r="P1043" s="443"/>
      <c r="Q1043" s="443"/>
      <c r="R1043" s="443"/>
      <c r="S1043" s="443"/>
      <c r="T1043" s="443"/>
      <c r="U1043" s="443"/>
      <c r="V1043" s="443"/>
      <c r="W1043" s="443"/>
      <c r="X1043" s="443"/>
      <c r="Y1043" s="443"/>
      <c r="Z1043" s="443"/>
      <c r="AA1043" s="443"/>
      <c r="AB1043" s="443"/>
      <c r="AC1043" s="443">
        <v>22956.31</v>
      </c>
      <c r="AD1043" s="443">
        <v>29807.14</v>
      </c>
      <c r="AE1043" s="443">
        <v>24158.21</v>
      </c>
      <c r="AF1043" s="443"/>
      <c r="AG1043" s="405"/>
    </row>
    <row r="1044" spans="1:33" s="83" customFormat="1" ht="14.1" customHeight="1" x14ac:dyDescent="0.2">
      <c r="A1044" s="81"/>
      <c r="B1044" s="416" t="s">
        <v>2209</v>
      </c>
      <c r="C1044" s="422" t="s">
        <v>2174</v>
      </c>
      <c r="D1044" s="480"/>
      <c r="E1044" s="296"/>
      <c r="F1044" s="405">
        <v>17126.8</v>
      </c>
      <c r="G1044" s="82"/>
      <c r="H1044" s="442"/>
      <c r="I1044" s="443"/>
      <c r="J1044" s="443"/>
      <c r="K1044" s="443"/>
      <c r="L1044" s="443"/>
      <c r="M1044" s="443"/>
      <c r="N1044" s="443"/>
      <c r="O1044" s="443"/>
      <c r="P1044" s="443"/>
      <c r="Q1044" s="443"/>
      <c r="R1044" s="443"/>
      <c r="S1044" s="443"/>
      <c r="T1044" s="443"/>
      <c r="U1044" s="443"/>
      <c r="V1044" s="443"/>
      <c r="W1044" s="443"/>
      <c r="X1044" s="443"/>
      <c r="Y1044" s="443"/>
      <c r="Z1044" s="443"/>
      <c r="AA1044" s="443"/>
      <c r="AB1044" s="443"/>
      <c r="AC1044" s="443"/>
      <c r="AD1044" s="443"/>
      <c r="AE1044" s="443">
        <v>4174.66</v>
      </c>
      <c r="AF1044" s="443">
        <v>12952.14</v>
      </c>
      <c r="AG1044" s="405"/>
    </row>
    <row r="1045" spans="1:33" s="83" customFormat="1" ht="14.1" customHeight="1" x14ac:dyDescent="0.2">
      <c r="A1045" s="81"/>
      <c r="B1045" s="416" t="s">
        <v>2210</v>
      </c>
      <c r="C1045" s="422" t="s">
        <v>2175</v>
      </c>
      <c r="D1045" s="480"/>
      <c r="E1045" s="296"/>
      <c r="F1045" s="405">
        <v>186169.2</v>
      </c>
      <c r="G1045" s="82"/>
      <c r="H1045" s="442"/>
      <c r="I1045" s="443"/>
      <c r="J1045" s="443"/>
      <c r="K1045" s="443"/>
      <c r="L1045" s="443"/>
      <c r="M1045" s="443"/>
      <c r="N1045" s="443"/>
      <c r="O1045" s="443"/>
      <c r="P1045" s="443"/>
      <c r="Q1045" s="443"/>
      <c r="R1045" s="443"/>
      <c r="S1045" s="443"/>
      <c r="T1045" s="443"/>
      <c r="U1045" s="443"/>
      <c r="V1045" s="443"/>
      <c r="W1045" s="443"/>
      <c r="X1045" s="443">
        <v>20362.259999999998</v>
      </c>
      <c r="Y1045" s="443">
        <v>28856.23</v>
      </c>
      <c r="Z1045" s="443">
        <v>27925.38</v>
      </c>
      <c r="AA1045" s="443">
        <v>28856.23</v>
      </c>
      <c r="AB1045" s="443">
        <v>28856.23</v>
      </c>
      <c r="AC1045" s="443">
        <v>26994.53</v>
      </c>
      <c r="AD1045" s="443">
        <v>24318.35</v>
      </c>
      <c r="AE1045" s="443"/>
      <c r="AF1045" s="443"/>
      <c r="AG1045" s="405"/>
    </row>
    <row r="1046" spans="1:33" s="83" customFormat="1" ht="14.1" customHeight="1" x14ac:dyDescent="0.2">
      <c r="A1046" s="81"/>
      <c r="B1046" s="416" t="s">
        <v>2211</v>
      </c>
      <c r="C1046" s="422" t="s">
        <v>2176</v>
      </c>
      <c r="D1046" s="480"/>
      <c r="E1046" s="296"/>
      <c r="F1046" s="405">
        <v>11538.46</v>
      </c>
      <c r="G1046" s="82"/>
      <c r="H1046" s="442"/>
      <c r="I1046" s="443"/>
      <c r="J1046" s="443"/>
      <c r="K1046" s="443"/>
      <c r="L1046" s="443"/>
      <c r="M1046" s="443"/>
      <c r="N1046" s="443"/>
      <c r="O1046" s="443"/>
      <c r="P1046" s="443"/>
      <c r="Q1046" s="443"/>
      <c r="R1046" s="443"/>
      <c r="S1046" s="443"/>
      <c r="T1046" s="443"/>
      <c r="U1046" s="443"/>
      <c r="V1046" s="443"/>
      <c r="W1046" s="443"/>
      <c r="X1046" s="443"/>
      <c r="Y1046" s="443"/>
      <c r="Z1046" s="443"/>
      <c r="AA1046" s="443"/>
      <c r="AB1046" s="443"/>
      <c r="AC1046" s="443"/>
      <c r="AD1046" s="443">
        <v>3750</v>
      </c>
      <c r="AE1046" s="443">
        <v>7788.46</v>
      </c>
      <c r="AF1046" s="443"/>
      <c r="AG1046" s="405"/>
    </row>
    <row r="1047" spans="1:33" s="83" customFormat="1" ht="14.1" customHeight="1" x14ac:dyDescent="0.2">
      <c r="A1047" s="81"/>
      <c r="B1047" s="416" t="s">
        <v>2212</v>
      </c>
      <c r="C1047" s="422" t="s">
        <v>2177</v>
      </c>
      <c r="D1047" s="480"/>
      <c r="E1047" s="296"/>
      <c r="F1047" s="405">
        <v>431171.07</v>
      </c>
      <c r="G1047" s="82"/>
      <c r="H1047" s="442"/>
      <c r="I1047" s="443"/>
      <c r="J1047" s="443"/>
      <c r="K1047" s="443">
        <v>28969.31</v>
      </c>
      <c r="L1047" s="443">
        <v>32337.83</v>
      </c>
      <c r="M1047" s="443">
        <v>33415.760000000002</v>
      </c>
      <c r="N1047" s="443">
        <v>32337.83</v>
      </c>
      <c r="O1047" s="443">
        <v>33415.760000000002</v>
      </c>
      <c r="P1047" s="443">
        <v>33415.760000000002</v>
      </c>
      <c r="Q1047" s="443">
        <v>30181.97</v>
      </c>
      <c r="R1047" s="443">
        <v>33415.760000000002</v>
      </c>
      <c r="S1047" s="443">
        <v>32337.83</v>
      </c>
      <c r="T1047" s="443">
        <v>33415.760000000002</v>
      </c>
      <c r="U1047" s="443">
        <v>32337.83</v>
      </c>
      <c r="V1047" s="443">
        <v>33415.760000000002</v>
      </c>
      <c r="W1047" s="443">
        <v>33415.760000000002</v>
      </c>
      <c r="X1047" s="443">
        <v>8758.16</v>
      </c>
      <c r="Y1047" s="443"/>
      <c r="Z1047" s="443"/>
      <c r="AA1047" s="443"/>
      <c r="AB1047" s="443"/>
      <c r="AC1047" s="443"/>
      <c r="AD1047" s="443"/>
      <c r="AE1047" s="443"/>
      <c r="AF1047" s="443"/>
      <c r="AG1047" s="405"/>
    </row>
    <row r="1048" spans="1:33" s="83" customFormat="1" ht="14.1" customHeight="1" x14ac:dyDescent="0.2">
      <c r="A1048" s="81"/>
      <c r="B1048" s="416" t="s">
        <v>2213</v>
      </c>
      <c r="C1048" s="422" t="s">
        <v>2178</v>
      </c>
      <c r="D1048" s="480"/>
      <c r="E1048" s="296"/>
      <c r="F1048" s="405">
        <v>281686.78000000003</v>
      </c>
      <c r="G1048" s="82"/>
      <c r="H1048" s="442"/>
      <c r="I1048" s="443"/>
      <c r="J1048" s="443"/>
      <c r="K1048" s="443"/>
      <c r="L1048" s="443"/>
      <c r="M1048" s="443"/>
      <c r="N1048" s="443"/>
      <c r="O1048" s="443"/>
      <c r="P1048" s="443"/>
      <c r="Q1048" s="443"/>
      <c r="R1048" s="443"/>
      <c r="S1048" s="443"/>
      <c r="T1048" s="443"/>
      <c r="U1048" s="443"/>
      <c r="V1048" s="443"/>
      <c r="W1048" s="443"/>
      <c r="X1048" s="443">
        <v>24647.59</v>
      </c>
      <c r="Y1048" s="443">
        <v>34929.160000000003</v>
      </c>
      <c r="Z1048" s="443">
        <v>33802.410000000003</v>
      </c>
      <c r="AA1048" s="443">
        <v>34929.160000000003</v>
      </c>
      <c r="AB1048" s="443">
        <v>34929.160000000003</v>
      </c>
      <c r="AC1048" s="443">
        <v>32675.67</v>
      </c>
      <c r="AD1048" s="443">
        <v>34929.160000000003</v>
      </c>
      <c r="AE1048" s="443">
        <v>33802.410000000003</v>
      </c>
      <c r="AF1048" s="443">
        <v>17042.05</v>
      </c>
      <c r="AG1048" s="405"/>
    </row>
    <row r="1049" spans="1:33" s="83" customFormat="1" ht="14.1" customHeight="1" x14ac:dyDescent="0.2">
      <c r="A1049" s="81"/>
      <c r="B1049" s="416" t="s">
        <v>2214</v>
      </c>
      <c r="C1049" s="422" t="s">
        <v>2179</v>
      </c>
      <c r="D1049" s="480"/>
      <c r="E1049" s="296"/>
      <c r="F1049" s="405">
        <v>191381.98</v>
      </c>
      <c r="G1049" s="82"/>
      <c r="H1049" s="442"/>
      <c r="I1049" s="443"/>
      <c r="J1049" s="443"/>
      <c r="K1049" s="443"/>
      <c r="L1049" s="443"/>
      <c r="M1049" s="443"/>
      <c r="N1049" s="443"/>
      <c r="O1049" s="443"/>
      <c r="P1049" s="443"/>
      <c r="Q1049" s="443"/>
      <c r="R1049" s="443"/>
      <c r="S1049" s="443"/>
      <c r="T1049" s="443"/>
      <c r="U1049" s="443"/>
      <c r="V1049" s="443"/>
      <c r="W1049" s="443"/>
      <c r="X1049" s="443"/>
      <c r="Y1049" s="443">
        <v>28077.75</v>
      </c>
      <c r="Z1049" s="443">
        <v>30218.21</v>
      </c>
      <c r="AA1049" s="443">
        <v>31225.48</v>
      </c>
      <c r="AB1049" s="443">
        <v>31225.48</v>
      </c>
      <c r="AC1049" s="443">
        <v>29210.93</v>
      </c>
      <c r="AD1049" s="443">
        <v>31225.48</v>
      </c>
      <c r="AE1049" s="443">
        <v>10198.64</v>
      </c>
      <c r="AF1049" s="443"/>
      <c r="AG1049" s="405"/>
    </row>
    <row r="1050" spans="1:33" s="83" customFormat="1" ht="14.1" customHeight="1" x14ac:dyDescent="0.2">
      <c r="A1050" s="81"/>
      <c r="B1050" s="416" t="s">
        <v>2215</v>
      </c>
      <c r="C1050" s="422" t="s">
        <v>2180</v>
      </c>
      <c r="D1050" s="480"/>
      <c r="E1050" s="296"/>
      <c r="F1050" s="405">
        <v>358910.85</v>
      </c>
      <c r="G1050" s="82"/>
      <c r="H1050" s="442"/>
      <c r="I1050" s="443"/>
      <c r="J1050" s="443"/>
      <c r="K1050" s="443"/>
      <c r="L1050" s="443"/>
      <c r="M1050" s="443"/>
      <c r="N1050" s="443"/>
      <c r="O1050" s="443"/>
      <c r="P1050" s="443">
        <v>11864</v>
      </c>
      <c r="Q1050" s="443">
        <v>22332.23</v>
      </c>
      <c r="R1050" s="443">
        <v>24724.97</v>
      </c>
      <c r="S1050" s="443">
        <v>23927.39</v>
      </c>
      <c r="T1050" s="443">
        <v>24724.97</v>
      </c>
      <c r="U1050" s="443">
        <v>23927.39</v>
      </c>
      <c r="V1050" s="443">
        <v>24724.97</v>
      </c>
      <c r="W1050" s="443">
        <v>24724.97</v>
      </c>
      <c r="X1050" s="443">
        <v>23927.39</v>
      </c>
      <c r="Y1050" s="443">
        <v>24724.97</v>
      </c>
      <c r="Z1050" s="443">
        <v>23927.39</v>
      </c>
      <c r="AA1050" s="443">
        <v>24724.97</v>
      </c>
      <c r="AB1050" s="443">
        <v>24724.97</v>
      </c>
      <c r="AC1050" s="443">
        <v>23129.81</v>
      </c>
      <c r="AD1050" s="443">
        <v>24724.97</v>
      </c>
      <c r="AE1050" s="443">
        <v>8075.49</v>
      </c>
      <c r="AF1050" s="443"/>
      <c r="AG1050" s="405"/>
    </row>
    <row r="1051" spans="1:33" s="83" customFormat="1" ht="14.1" customHeight="1" x14ac:dyDescent="0.2">
      <c r="A1051" s="81"/>
      <c r="B1051" s="416" t="s">
        <v>2216</v>
      </c>
      <c r="C1051" s="422" t="s">
        <v>2181</v>
      </c>
      <c r="D1051" s="480"/>
      <c r="E1051" s="296"/>
      <c r="F1051" s="405">
        <v>549434</v>
      </c>
      <c r="G1051" s="82"/>
      <c r="H1051" s="442"/>
      <c r="I1051" s="443"/>
      <c r="J1051" s="443"/>
      <c r="K1051" s="443"/>
      <c r="L1051" s="443"/>
      <c r="M1051" s="443"/>
      <c r="N1051" s="443"/>
      <c r="O1051" s="443"/>
      <c r="P1051" s="443">
        <v>16345.66</v>
      </c>
      <c r="Q1051" s="443">
        <v>30768.3</v>
      </c>
      <c r="R1051" s="443">
        <v>34064.910000000003</v>
      </c>
      <c r="S1051" s="443">
        <v>32966.04</v>
      </c>
      <c r="T1051" s="443">
        <v>34064.910000000003</v>
      </c>
      <c r="U1051" s="443">
        <v>32966.04</v>
      </c>
      <c r="V1051" s="443">
        <v>34064.910000000003</v>
      </c>
      <c r="W1051" s="443">
        <v>34064.910000000003</v>
      </c>
      <c r="X1051" s="443">
        <v>32966.04</v>
      </c>
      <c r="Y1051" s="443">
        <v>34064.910000000003</v>
      </c>
      <c r="Z1051" s="443">
        <v>32966.04</v>
      </c>
      <c r="AA1051" s="443">
        <v>34064.910000000003</v>
      </c>
      <c r="AB1051" s="443">
        <v>34064.910000000003</v>
      </c>
      <c r="AC1051" s="443">
        <v>31867.17</v>
      </c>
      <c r="AD1051" s="443">
        <v>34064.910000000003</v>
      </c>
      <c r="AE1051" s="443">
        <v>32966.04</v>
      </c>
      <c r="AF1051" s="443">
        <v>33103.4</v>
      </c>
      <c r="AG1051" s="405"/>
    </row>
    <row r="1052" spans="1:33" s="83" customFormat="1" ht="14.1" customHeight="1" x14ac:dyDescent="0.2">
      <c r="A1052" s="81"/>
      <c r="B1052" s="416" t="s">
        <v>2217</v>
      </c>
      <c r="C1052" s="422" t="s">
        <v>2182</v>
      </c>
      <c r="D1052" s="480"/>
      <c r="E1052" s="296"/>
      <c r="F1052" s="405">
        <v>494183.37</v>
      </c>
      <c r="G1052" s="82"/>
      <c r="H1052" s="442"/>
      <c r="I1052" s="443"/>
      <c r="J1052" s="443"/>
      <c r="K1052" s="443"/>
      <c r="L1052" s="443"/>
      <c r="M1052" s="443"/>
      <c r="N1052" s="443"/>
      <c r="O1052" s="443"/>
      <c r="P1052" s="443">
        <v>14701.96</v>
      </c>
      <c r="Q1052" s="443">
        <v>27674.27</v>
      </c>
      <c r="R1052" s="443">
        <v>30639.37</v>
      </c>
      <c r="S1052" s="443">
        <v>29651</v>
      </c>
      <c r="T1052" s="443">
        <v>30639.37</v>
      </c>
      <c r="U1052" s="443">
        <v>29651</v>
      </c>
      <c r="V1052" s="443">
        <v>30639.37</v>
      </c>
      <c r="W1052" s="443">
        <v>30639.37</v>
      </c>
      <c r="X1052" s="443">
        <v>29651</v>
      </c>
      <c r="Y1052" s="443">
        <v>30639.37</v>
      </c>
      <c r="Z1052" s="443">
        <v>29651</v>
      </c>
      <c r="AA1052" s="443">
        <v>30639.37</v>
      </c>
      <c r="AB1052" s="443">
        <v>30639.37</v>
      </c>
      <c r="AC1052" s="443">
        <v>28662.639999999999</v>
      </c>
      <c r="AD1052" s="443">
        <v>30639.37</v>
      </c>
      <c r="AE1052" s="443">
        <v>29651</v>
      </c>
      <c r="AF1052" s="443">
        <v>29774.55</v>
      </c>
      <c r="AG1052" s="405"/>
    </row>
    <row r="1053" spans="1:33" s="83" customFormat="1" ht="14.1" customHeight="1" x14ac:dyDescent="0.2">
      <c r="A1053" s="81"/>
      <c r="B1053" s="416" t="s">
        <v>2218</v>
      </c>
      <c r="C1053" s="422" t="s">
        <v>2183</v>
      </c>
      <c r="D1053" s="480"/>
      <c r="E1053" s="296"/>
      <c r="F1053" s="405">
        <v>185253.87</v>
      </c>
      <c r="G1053" s="82"/>
      <c r="H1053" s="442"/>
      <c r="I1053" s="443"/>
      <c r="J1053" s="443"/>
      <c r="K1053" s="443"/>
      <c r="L1053" s="443"/>
      <c r="M1053" s="443"/>
      <c r="N1053" s="443"/>
      <c r="O1053" s="443"/>
      <c r="P1053" s="443">
        <v>13778.26</v>
      </c>
      <c r="Q1053" s="443">
        <v>25935.54</v>
      </c>
      <c r="R1053" s="443">
        <v>28714.35</v>
      </c>
      <c r="S1053" s="443">
        <v>27788.080000000002</v>
      </c>
      <c r="T1053" s="443">
        <v>28714.35</v>
      </c>
      <c r="U1053" s="443">
        <v>27788.080000000002</v>
      </c>
      <c r="V1053" s="443">
        <v>28714.35</v>
      </c>
      <c r="W1053" s="443">
        <v>3820.86</v>
      </c>
      <c r="X1053" s="443"/>
      <c r="Y1053" s="443"/>
      <c r="Z1053" s="443"/>
      <c r="AA1053" s="443"/>
      <c r="AB1053" s="443"/>
      <c r="AC1053" s="443"/>
      <c r="AD1053" s="443"/>
      <c r="AE1053" s="443"/>
      <c r="AF1053" s="443"/>
      <c r="AG1053" s="405"/>
    </row>
    <row r="1054" spans="1:33" s="83" customFormat="1" ht="14.1" customHeight="1" x14ac:dyDescent="0.2">
      <c r="A1054" s="81"/>
      <c r="B1054" s="416" t="s">
        <v>2219</v>
      </c>
      <c r="C1054" s="422" t="s">
        <v>2184</v>
      </c>
      <c r="D1054" s="480"/>
      <c r="E1054" s="296"/>
      <c r="F1054" s="405">
        <v>1670827.51</v>
      </c>
      <c r="G1054" s="82"/>
      <c r="H1054" s="442"/>
      <c r="I1054" s="443"/>
      <c r="J1054" s="443"/>
      <c r="K1054" s="443"/>
      <c r="L1054" s="443"/>
      <c r="M1054" s="443">
        <v>63700.3</v>
      </c>
      <c r="N1054" s="443">
        <v>83541.38</v>
      </c>
      <c r="O1054" s="443">
        <v>86326.09</v>
      </c>
      <c r="P1054" s="443">
        <v>86326.09</v>
      </c>
      <c r="Q1054" s="443">
        <v>77971.95</v>
      </c>
      <c r="R1054" s="443">
        <v>86326.09</v>
      </c>
      <c r="S1054" s="443">
        <v>83541.38</v>
      </c>
      <c r="T1054" s="443">
        <v>86326.09</v>
      </c>
      <c r="U1054" s="443">
        <v>83541.38</v>
      </c>
      <c r="V1054" s="443">
        <v>86326.09</v>
      </c>
      <c r="W1054" s="443">
        <v>86326.09</v>
      </c>
      <c r="X1054" s="443">
        <v>83541.38</v>
      </c>
      <c r="Y1054" s="443">
        <v>86326.09</v>
      </c>
      <c r="Z1054" s="443">
        <v>83541.38</v>
      </c>
      <c r="AA1054" s="443">
        <v>86326.09</v>
      </c>
      <c r="AB1054" s="443">
        <v>86326.09</v>
      </c>
      <c r="AC1054" s="443">
        <v>80756.66</v>
      </c>
      <c r="AD1054" s="443">
        <v>86326.09</v>
      </c>
      <c r="AE1054" s="443">
        <v>83541.38</v>
      </c>
      <c r="AF1054" s="443">
        <v>83889.46</v>
      </c>
      <c r="AG1054" s="405"/>
    </row>
    <row r="1055" spans="1:33" s="83" customFormat="1" ht="14.1" customHeight="1" x14ac:dyDescent="0.2">
      <c r="A1055" s="81"/>
      <c r="B1055" s="416" t="s">
        <v>2220</v>
      </c>
      <c r="C1055" s="422" t="s">
        <v>2185</v>
      </c>
      <c r="D1055" s="480"/>
      <c r="E1055" s="296"/>
      <c r="F1055" s="405">
        <v>86258.559999999998</v>
      </c>
      <c r="G1055" s="82"/>
      <c r="H1055" s="442"/>
      <c r="I1055" s="443"/>
      <c r="J1055" s="443"/>
      <c r="K1055" s="443"/>
      <c r="L1055" s="443"/>
      <c r="M1055" s="443"/>
      <c r="N1055" s="443"/>
      <c r="O1055" s="443"/>
      <c r="P1055" s="443"/>
      <c r="Q1055" s="443"/>
      <c r="R1055" s="443"/>
      <c r="S1055" s="443"/>
      <c r="T1055" s="443"/>
      <c r="U1055" s="443"/>
      <c r="V1055" s="443"/>
      <c r="W1055" s="443">
        <v>25757.759999999998</v>
      </c>
      <c r="X1055" s="443">
        <v>28752.85</v>
      </c>
      <c r="Y1055" s="443">
        <v>29711.279999999999</v>
      </c>
      <c r="Z1055" s="443">
        <v>2036.66</v>
      </c>
      <c r="AA1055" s="443"/>
      <c r="AB1055" s="443"/>
      <c r="AC1055" s="443"/>
      <c r="AD1055" s="443"/>
      <c r="AE1055" s="443"/>
      <c r="AF1055" s="443"/>
      <c r="AG1055" s="405"/>
    </row>
    <row r="1056" spans="1:33" s="83" customFormat="1" ht="14.1" customHeight="1" x14ac:dyDescent="0.2">
      <c r="A1056" s="81"/>
      <c r="B1056" s="416" t="s">
        <v>2221</v>
      </c>
      <c r="C1056" s="422" t="s">
        <v>2186</v>
      </c>
      <c r="D1056" s="480"/>
      <c r="E1056" s="296"/>
      <c r="F1056" s="405">
        <v>226867.32</v>
      </c>
      <c r="G1056" s="82"/>
      <c r="H1056" s="442"/>
      <c r="I1056" s="443"/>
      <c r="J1056" s="443"/>
      <c r="K1056" s="443"/>
      <c r="L1056" s="443"/>
      <c r="M1056" s="443"/>
      <c r="N1056" s="443"/>
      <c r="O1056" s="443"/>
      <c r="P1056" s="443"/>
      <c r="Q1056" s="443"/>
      <c r="R1056" s="443"/>
      <c r="S1056" s="443"/>
      <c r="T1056" s="443"/>
      <c r="U1056" s="443"/>
      <c r="V1056" s="443"/>
      <c r="W1056" s="443"/>
      <c r="X1056" s="443"/>
      <c r="Y1056" s="443"/>
      <c r="Z1056" s="443">
        <v>31619.63</v>
      </c>
      <c r="AA1056" s="443">
        <v>35164.43</v>
      </c>
      <c r="AB1056" s="443">
        <v>35164.43</v>
      </c>
      <c r="AC1056" s="443">
        <v>32895.760000000002</v>
      </c>
      <c r="AD1056" s="443">
        <v>35164.43</v>
      </c>
      <c r="AE1056" s="443">
        <v>34030.1</v>
      </c>
      <c r="AF1056" s="443">
        <v>22828.52</v>
      </c>
      <c r="AG1056" s="405"/>
    </row>
    <row r="1057" spans="1:36" s="83" customFormat="1" ht="14.1" customHeight="1" x14ac:dyDescent="0.2">
      <c r="A1057" s="81"/>
      <c r="B1057" s="416" t="s">
        <v>2222</v>
      </c>
      <c r="C1057" s="422" t="s">
        <v>2187</v>
      </c>
      <c r="D1057" s="480"/>
      <c r="E1057" s="296"/>
      <c r="F1057" s="405">
        <v>104348.77</v>
      </c>
      <c r="G1057" s="82"/>
      <c r="H1057" s="442"/>
      <c r="I1057" s="443"/>
      <c r="J1057" s="443"/>
      <c r="K1057" s="443"/>
      <c r="L1057" s="443"/>
      <c r="M1057" s="443"/>
      <c r="N1057" s="443"/>
      <c r="O1057" s="443"/>
      <c r="P1057" s="443"/>
      <c r="Q1057" s="443"/>
      <c r="R1057" s="443"/>
      <c r="S1057" s="443"/>
      <c r="T1057" s="443"/>
      <c r="U1057" s="443"/>
      <c r="V1057" s="443"/>
      <c r="W1057" s="443"/>
      <c r="X1057" s="443"/>
      <c r="Y1057" s="443"/>
      <c r="Z1057" s="443">
        <v>27702.11</v>
      </c>
      <c r="AA1057" s="443">
        <v>30807.73</v>
      </c>
      <c r="AB1057" s="443">
        <v>30807.73</v>
      </c>
      <c r="AC1057" s="443">
        <v>15031.19</v>
      </c>
      <c r="AD1057" s="443"/>
      <c r="AE1057" s="443"/>
      <c r="AF1057" s="443"/>
      <c r="AG1057" s="405"/>
    </row>
    <row r="1058" spans="1:36" s="83" customFormat="1" ht="14.1" customHeight="1" x14ac:dyDescent="0.2">
      <c r="A1058" s="81"/>
      <c r="B1058" s="416" t="s">
        <v>2223</v>
      </c>
      <c r="C1058" s="422" t="s">
        <v>2188</v>
      </c>
      <c r="D1058" s="480"/>
      <c r="E1058" s="296"/>
      <c r="F1058" s="405">
        <v>298234.15000000002</v>
      </c>
      <c r="G1058" s="82"/>
      <c r="H1058" s="442"/>
      <c r="I1058" s="443"/>
      <c r="J1058" s="443"/>
      <c r="K1058" s="443"/>
      <c r="L1058" s="443"/>
      <c r="M1058" s="443">
        <v>22740.35</v>
      </c>
      <c r="N1058" s="443">
        <v>29823.42</v>
      </c>
      <c r="O1058" s="443">
        <v>30817.53</v>
      </c>
      <c r="P1058" s="443">
        <v>30817.53</v>
      </c>
      <c r="Q1058" s="443">
        <v>27835.19</v>
      </c>
      <c r="R1058" s="443">
        <v>30817.53</v>
      </c>
      <c r="S1058" s="443">
        <v>29823.42</v>
      </c>
      <c r="T1058" s="443">
        <v>30817.53</v>
      </c>
      <c r="U1058" s="443">
        <v>29823.42</v>
      </c>
      <c r="V1058" s="443">
        <v>30817.53</v>
      </c>
      <c r="W1058" s="443">
        <v>4100.72</v>
      </c>
      <c r="X1058" s="443"/>
      <c r="Y1058" s="443"/>
      <c r="Z1058" s="443"/>
      <c r="AA1058" s="443"/>
      <c r="AB1058" s="443"/>
      <c r="AC1058" s="443"/>
      <c r="AD1058" s="443"/>
      <c r="AE1058" s="443"/>
      <c r="AF1058" s="443"/>
      <c r="AG1058" s="405"/>
    </row>
    <row r="1059" spans="1:36" s="83" customFormat="1" ht="14.1" customHeight="1" x14ac:dyDescent="0.2">
      <c r="A1059" s="81"/>
      <c r="B1059" s="416" t="s">
        <v>2224</v>
      </c>
      <c r="C1059" s="422" t="s">
        <v>2189</v>
      </c>
      <c r="D1059" s="480"/>
      <c r="E1059" s="296"/>
      <c r="F1059" s="405">
        <v>764028.95</v>
      </c>
      <c r="G1059" s="82"/>
      <c r="H1059" s="442"/>
      <c r="I1059" s="443"/>
      <c r="J1059" s="443"/>
      <c r="K1059" s="443"/>
      <c r="L1059" s="443"/>
      <c r="M1059" s="443">
        <v>29128.6</v>
      </c>
      <c r="N1059" s="443">
        <v>38201.449999999997</v>
      </c>
      <c r="O1059" s="443">
        <v>39474.83</v>
      </c>
      <c r="P1059" s="443">
        <v>39474.83</v>
      </c>
      <c r="Q1059" s="443">
        <v>35654.68</v>
      </c>
      <c r="R1059" s="443">
        <v>39474.83</v>
      </c>
      <c r="S1059" s="443">
        <v>38201.449999999997</v>
      </c>
      <c r="T1059" s="443">
        <v>39474.83</v>
      </c>
      <c r="U1059" s="443">
        <v>38201.449999999997</v>
      </c>
      <c r="V1059" s="443">
        <v>39474.83</v>
      </c>
      <c r="W1059" s="443">
        <v>39474.83</v>
      </c>
      <c r="X1059" s="443">
        <v>38201.449999999997</v>
      </c>
      <c r="Y1059" s="443">
        <v>39474.83</v>
      </c>
      <c r="Z1059" s="443">
        <v>38201.449999999997</v>
      </c>
      <c r="AA1059" s="443">
        <v>39474.83</v>
      </c>
      <c r="AB1059" s="443">
        <v>39474.83</v>
      </c>
      <c r="AC1059" s="443">
        <v>36928.07</v>
      </c>
      <c r="AD1059" s="443">
        <v>39474.83</v>
      </c>
      <c r="AE1059" s="443">
        <v>38201.449999999997</v>
      </c>
      <c r="AF1059" s="443">
        <v>38360.620000000003</v>
      </c>
      <c r="AG1059" s="405"/>
    </row>
    <row r="1060" spans="1:36" s="83" customFormat="1" ht="14.1" customHeight="1" x14ac:dyDescent="0.2">
      <c r="A1060" s="81"/>
      <c r="B1060" s="416" t="s">
        <v>2225</v>
      </c>
      <c r="C1060" s="422" t="s">
        <v>2190</v>
      </c>
      <c r="D1060" s="480"/>
      <c r="E1060" s="296"/>
      <c r="F1060" s="405">
        <v>385528.95</v>
      </c>
      <c r="G1060" s="82"/>
      <c r="H1060" s="442"/>
      <c r="I1060" s="443"/>
      <c r="J1060" s="443"/>
      <c r="K1060" s="443"/>
      <c r="L1060" s="443"/>
      <c r="M1060" s="443">
        <v>22047.439999999999</v>
      </c>
      <c r="N1060" s="443">
        <v>28914.67</v>
      </c>
      <c r="O1060" s="443">
        <v>29878.49</v>
      </c>
      <c r="P1060" s="443">
        <v>29878.49</v>
      </c>
      <c r="Q1060" s="443">
        <v>26987.03</v>
      </c>
      <c r="R1060" s="443">
        <v>29878.49</v>
      </c>
      <c r="S1060" s="443">
        <v>28914.67</v>
      </c>
      <c r="T1060" s="443">
        <v>29878.49</v>
      </c>
      <c r="U1060" s="443">
        <v>28914.67</v>
      </c>
      <c r="V1060" s="443">
        <v>29878.49</v>
      </c>
      <c r="W1060" s="443">
        <v>29878.49</v>
      </c>
      <c r="X1060" s="443">
        <v>28914.67</v>
      </c>
      <c r="Y1060" s="443">
        <v>29878.49</v>
      </c>
      <c r="Z1060" s="443">
        <v>11686.35</v>
      </c>
      <c r="AA1060" s="443"/>
      <c r="AB1060" s="443"/>
      <c r="AC1060" s="443"/>
      <c r="AD1060" s="443"/>
      <c r="AE1060" s="443"/>
      <c r="AF1060" s="443"/>
      <c r="AG1060" s="405"/>
    </row>
    <row r="1061" spans="1:36" s="83" customFormat="1" ht="14.1" customHeight="1" x14ac:dyDescent="0.2">
      <c r="A1061" s="81"/>
      <c r="B1061" s="416" t="s">
        <v>2226</v>
      </c>
      <c r="C1061" s="422" t="s">
        <v>2191</v>
      </c>
      <c r="D1061" s="480"/>
      <c r="E1061" s="296"/>
      <c r="F1061" s="405">
        <v>128896.76</v>
      </c>
      <c r="G1061" s="82"/>
      <c r="H1061" s="442"/>
      <c r="I1061" s="443"/>
      <c r="J1061" s="443"/>
      <c r="K1061" s="443"/>
      <c r="L1061" s="443"/>
      <c r="M1061" s="443"/>
      <c r="N1061" s="443"/>
      <c r="O1061" s="443"/>
      <c r="P1061" s="443"/>
      <c r="Q1061" s="443"/>
      <c r="R1061" s="443"/>
      <c r="S1061" s="443"/>
      <c r="T1061" s="443"/>
      <c r="U1061" s="443"/>
      <c r="V1061" s="443"/>
      <c r="W1061" s="443"/>
      <c r="X1061" s="443"/>
      <c r="Y1061" s="443"/>
      <c r="Z1061" s="443">
        <v>19200.25</v>
      </c>
      <c r="AA1061" s="443">
        <v>33298.33</v>
      </c>
      <c r="AB1061" s="443">
        <v>33298.33</v>
      </c>
      <c r="AC1061" s="443">
        <v>31150.05</v>
      </c>
      <c r="AD1061" s="443">
        <v>11949.8</v>
      </c>
      <c r="AE1061" s="443"/>
      <c r="AF1061" s="443"/>
      <c r="AG1061" s="405"/>
    </row>
    <row r="1062" spans="1:36" s="83" customFormat="1" ht="14.1" customHeight="1" x14ac:dyDescent="0.2">
      <c r="A1062" s="81"/>
      <c r="B1062" s="416" t="s">
        <v>2227</v>
      </c>
      <c r="C1062" s="422" t="s">
        <v>2192</v>
      </c>
      <c r="D1062" s="480"/>
      <c r="E1062" s="296"/>
      <c r="F1062" s="405">
        <v>759463.02</v>
      </c>
      <c r="G1062" s="82"/>
      <c r="H1062" s="442"/>
      <c r="I1062" s="443"/>
      <c r="J1062" s="443"/>
      <c r="K1062" s="443"/>
      <c r="L1062" s="443"/>
      <c r="M1062" s="443">
        <v>57909.06</v>
      </c>
      <c r="N1062" s="443">
        <v>75946.3</v>
      </c>
      <c r="O1062" s="443">
        <v>78477.850000000006</v>
      </c>
      <c r="P1062" s="443">
        <v>78477.850000000006</v>
      </c>
      <c r="Q1062" s="443">
        <v>70883.22</v>
      </c>
      <c r="R1062" s="443">
        <v>78477.850000000006</v>
      </c>
      <c r="S1062" s="443">
        <v>75946.3</v>
      </c>
      <c r="T1062" s="443">
        <v>78477.850000000006</v>
      </c>
      <c r="U1062" s="443">
        <v>75946.3</v>
      </c>
      <c r="V1062" s="443">
        <v>78477.850000000006</v>
      </c>
      <c r="W1062" s="443">
        <v>10442.620000000001</v>
      </c>
      <c r="X1062" s="443"/>
      <c r="Y1062" s="443"/>
      <c r="Z1062" s="443"/>
      <c r="AA1062" s="443"/>
      <c r="AB1062" s="443"/>
      <c r="AC1062" s="443"/>
      <c r="AD1062" s="443"/>
      <c r="AE1062" s="443"/>
      <c r="AF1062" s="443"/>
      <c r="AG1062" s="405"/>
    </row>
    <row r="1063" spans="1:36" s="83" customFormat="1" ht="14.1" customHeight="1" x14ac:dyDescent="0.2">
      <c r="A1063" s="81"/>
      <c r="B1063" s="416" t="s">
        <v>2228</v>
      </c>
      <c r="C1063" s="422" t="s">
        <v>2193</v>
      </c>
      <c r="D1063" s="480"/>
      <c r="E1063" s="296"/>
      <c r="F1063" s="405">
        <v>1184308.95</v>
      </c>
      <c r="G1063" s="82"/>
      <c r="H1063" s="442"/>
      <c r="I1063" s="443"/>
      <c r="J1063" s="443"/>
      <c r="K1063" s="443"/>
      <c r="L1063" s="443"/>
      <c r="M1063" s="443">
        <v>54182.13</v>
      </c>
      <c r="N1063" s="443">
        <v>71058.539999999994</v>
      </c>
      <c r="O1063" s="443">
        <v>73427.149999999994</v>
      </c>
      <c r="P1063" s="443">
        <v>73427.149999999994</v>
      </c>
      <c r="Q1063" s="443">
        <v>66321.3</v>
      </c>
      <c r="R1063" s="443">
        <v>73427.149999999994</v>
      </c>
      <c r="S1063" s="443">
        <v>71058.539999999994</v>
      </c>
      <c r="T1063" s="443">
        <v>73427.149999999994</v>
      </c>
      <c r="U1063" s="443">
        <v>71058.539999999994</v>
      </c>
      <c r="V1063" s="443">
        <v>73427.149999999994</v>
      </c>
      <c r="W1063" s="443">
        <v>73427.149999999994</v>
      </c>
      <c r="X1063" s="443">
        <v>71058.539999999994</v>
      </c>
      <c r="Y1063" s="443">
        <v>73427.149999999994</v>
      </c>
      <c r="Z1063" s="443">
        <v>71058.539999999994</v>
      </c>
      <c r="AA1063" s="443">
        <v>73427.149999999994</v>
      </c>
      <c r="AB1063" s="443">
        <v>73427.149999999994</v>
      </c>
      <c r="AC1063" s="443">
        <v>47668.44</v>
      </c>
      <c r="AD1063" s="443"/>
      <c r="AE1063" s="443"/>
      <c r="AF1063" s="443"/>
      <c r="AG1063" s="405"/>
    </row>
    <row r="1064" spans="1:36" s="83" customFormat="1" ht="14.1" customHeight="1" x14ac:dyDescent="0.2">
      <c r="A1064" s="81"/>
      <c r="B1064" s="416" t="s">
        <v>2229</v>
      </c>
      <c r="C1064" s="422" t="s">
        <v>2194</v>
      </c>
      <c r="D1064" s="480"/>
      <c r="E1064" s="296"/>
      <c r="F1064" s="405">
        <v>1364652.69</v>
      </c>
      <c r="G1064" s="82"/>
      <c r="H1064" s="442"/>
      <c r="I1064" s="443"/>
      <c r="J1064" s="443"/>
      <c r="K1064" s="443"/>
      <c r="L1064" s="443"/>
      <c r="M1064" s="443">
        <v>62432.86</v>
      </c>
      <c r="N1064" s="443">
        <v>81879.16</v>
      </c>
      <c r="O1064" s="443">
        <v>84608.47</v>
      </c>
      <c r="P1064" s="443">
        <v>84608.47</v>
      </c>
      <c r="Q1064" s="443">
        <v>76420.55</v>
      </c>
      <c r="R1064" s="443">
        <v>84608.47</v>
      </c>
      <c r="S1064" s="443">
        <v>81879.16</v>
      </c>
      <c r="T1064" s="443">
        <v>84608.47</v>
      </c>
      <c r="U1064" s="443">
        <v>81879.16</v>
      </c>
      <c r="V1064" s="443">
        <v>84608.47</v>
      </c>
      <c r="W1064" s="443">
        <v>84608.47</v>
      </c>
      <c r="X1064" s="443">
        <v>81879.16</v>
      </c>
      <c r="Y1064" s="443">
        <v>84608.47</v>
      </c>
      <c r="Z1064" s="443">
        <v>81879.16</v>
      </c>
      <c r="AA1064" s="443">
        <v>84608.47</v>
      </c>
      <c r="AB1064" s="443">
        <v>84608.47</v>
      </c>
      <c r="AC1064" s="443">
        <v>54927.27</v>
      </c>
      <c r="AD1064" s="443"/>
      <c r="AE1064" s="443"/>
      <c r="AF1064" s="443"/>
      <c r="AG1064" s="405"/>
    </row>
    <row r="1065" spans="1:36" s="83" customFormat="1" ht="14.1" customHeight="1" x14ac:dyDescent="0.2">
      <c r="A1065" s="81"/>
      <c r="B1065" s="416" t="s">
        <v>2230</v>
      </c>
      <c r="C1065" s="422" t="s">
        <v>2195</v>
      </c>
      <c r="D1065" s="480"/>
      <c r="E1065" s="296"/>
      <c r="F1065" s="405">
        <v>107410</v>
      </c>
      <c r="G1065" s="82"/>
      <c r="H1065" s="442"/>
      <c r="I1065" s="443"/>
      <c r="J1065" s="443"/>
      <c r="K1065" s="443"/>
      <c r="L1065" s="443"/>
      <c r="M1065" s="443"/>
      <c r="N1065" s="443"/>
      <c r="O1065" s="443"/>
      <c r="P1065" s="443"/>
      <c r="Q1065" s="443"/>
      <c r="R1065" s="443"/>
      <c r="S1065" s="443"/>
      <c r="T1065" s="443"/>
      <c r="U1065" s="443"/>
      <c r="V1065" s="443"/>
      <c r="W1065" s="443"/>
      <c r="X1065" s="443"/>
      <c r="Y1065" s="443"/>
      <c r="Z1065" s="443"/>
      <c r="AA1065" s="443"/>
      <c r="AB1065" s="443"/>
      <c r="AC1065" s="443">
        <v>7943.86</v>
      </c>
      <c r="AD1065" s="443">
        <v>27747.58</v>
      </c>
      <c r="AE1065" s="443">
        <v>26852.5</v>
      </c>
      <c r="AF1065" s="443">
        <v>27747.58</v>
      </c>
      <c r="AG1065" s="405">
        <v>17118.47</v>
      </c>
    </row>
    <row r="1066" spans="1:36" s="83" customFormat="1" ht="14.1" customHeight="1" thickBot="1" x14ac:dyDescent="0.25">
      <c r="A1066" s="84"/>
      <c r="B1066" s="86"/>
      <c r="C1066" s="247"/>
      <c r="D1066" s="485"/>
      <c r="E1066" s="299"/>
      <c r="F1066" s="87"/>
      <c r="G1066" s="85"/>
      <c r="H1066" s="235"/>
      <c r="I1066" s="236"/>
      <c r="J1066" s="236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  <c r="X1066" s="236"/>
      <c r="Y1066" s="236"/>
      <c r="Z1066" s="236"/>
      <c r="AA1066" s="236"/>
      <c r="AB1066" s="236"/>
      <c r="AC1066" s="236"/>
      <c r="AD1066" s="236"/>
      <c r="AE1066" s="236"/>
      <c r="AF1066" s="236"/>
      <c r="AG1066" s="237"/>
    </row>
    <row r="1067" spans="1:36" s="83" customFormat="1" ht="14.1" customHeight="1" thickBot="1" x14ac:dyDescent="0.25">
      <c r="B1067" s="248"/>
      <c r="C1067" s="427"/>
      <c r="D1067" s="486"/>
      <c r="E1067" s="428"/>
      <c r="F1067" s="249"/>
      <c r="G1067" s="85"/>
      <c r="H1067" s="88"/>
      <c r="I1067" s="88"/>
      <c r="J1067" s="88"/>
      <c r="K1067" s="88"/>
      <c r="L1067" s="88"/>
      <c r="M1067" s="88"/>
      <c r="N1067" s="88"/>
      <c r="O1067" s="88"/>
      <c r="P1067" s="88"/>
      <c r="Q1067" s="88"/>
      <c r="R1067" s="88"/>
      <c r="S1067" s="88"/>
      <c r="T1067" s="88"/>
      <c r="U1067" s="88"/>
      <c r="V1067" s="88"/>
      <c r="W1067" s="88"/>
      <c r="X1067" s="88"/>
      <c r="Y1067" s="88"/>
      <c r="Z1067" s="88"/>
      <c r="AA1067" s="88"/>
      <c r="AB1067" s="88"/>
      <c r="AC1067" s="88"/>
    </row>
    <row r="1068" spans="1:36" s="17" customFormat="1" ht="14.1" customHeight="1" x14ac:dyDescent="0.25">
      <c r="A1068" s="25"/>
      <c r="B1068" s="487"/>
      <c r="C1068" s="488" t="s">
        <v>1875</v>
      </c>
      <c r="D1068" s="491"/>
      <c r="E1068" s="462" t="s">
        <v>1876</v>
      </c>
      <c r="F1068" s="463">
        <v>108300614.72</v>
      </c>
      <c r="G1068" s="85"/>
      <c r="H1068" s="89">
        <f>+H1030+H939+H833+H271+H89+H15+H886</f>
        <v>1813373.9100000001</v>
      </c>
      <c r="I1068" s="90">
        <f>+I1030+I939+I833+I271+I89+I15+I886</f>
        <v>2616356.46</v>
      </c>
      <c r="J1068" s="90">
        <f t="shared" ref="J1068:AF1068" si="0">+J1030+J939+J833+J271+J89+J15+J886</f>
        <v>2051181.39</v>
      </c>
      <c r="K1068" s="90">
        <f t="shared" si="0"/>
        <v>8399173.2800000012</v>
      </c>
      <c r="L1068" s="90">
        <f t="shared" si="0"/>
        <v>6547677.2699999996</v>
      </c>
      <c r="M1068" s="90">
        <f t="shared" si="0"/>
        <v>5576813.4799999995</v>
      </c>
      <c r="N1068" s="90">
        <f t="shared" si="0"/>
        <v>6349791.3899999997</v>
      </c>
      <c r="O1068" s="90">
        <f t="shared" si="0"/>
        <v>4874565.7800000012</v>
      </c>
      <c r="P1068" s="90">
        <f t="shared" si="0"/>
        <v>5001936.32</v>
      </c>
      <c r="Q1068" s="90">
        <f t="shared" si="0"/>
        <v>3579160.51</v>
      </c>
      <c r="R1068" s="90">
        <f t="shared" si="0"/>
        <v>4669633.1500000004</v>
      </c>
      <c r="S1068" s="90">
        <f t="shared" si="0"/>
        <v>5135292.49</v>
      </c>
      <c r="T1068" s="90">
        <f t="shared" si="0"/>
        <v>4333967.1999999993</v>
      </c>
      <c r="U1068" s="90">
        <f t="shared" si="0"/>
        <v>4773983.3899999997</v>
      </c>
      <c r="V1068" s="90">
        <f t="shared" si="0"/>
        <v>6061662.4799999995</v>
      </c>
      <c r="W1068" s="90">
        <f t="shared" si="0"/>
        <v>6588666.6199999992</v>
      </c>
      <c r="X1068" s="90">
        <f t="shared" si="0"/>
        <v>6159955.4399999995</v>
      </c>
      <c r="Y1068" s="90">
        <f t="shared" si="0"/>
        <v>4770675.12</v>
      </c>
      <c r="Z1068" s="90">
        <f t="shared" si="0"/>
        <v>3253294.2400000007</v>
      </c>
      <c r="AA1068" s="90">
        <f t="shared" si="0"/>
        <v>3522939.34</v>
      </c>
      <c r="AB1068" s="90">
        <f t="shared" si="0"/>
        <v>3059024.4299999997</v>
      </c>
      <c r="AC1068" s="90">
        <f t="shared" si="0"/>
        <v>2588992.56</v>
      </c>
      <c r="AD1068" s="90">
        <f t="shared" si="0"/>
        <v>2514963.33</v>
      </c>
      <c r="AE1068" s="90">
        <f t="shared" si="0"/>
        <v>2072598.15</v>
      </c>
      <c r="AF1068" s="90">
        <f t="shared" si="0"/>
        <v>1587265.69</v>
      </c>
      <c r="AG1068" s="497">
        <f>+F1068-SUM(H1068:AF1068)</f>
        <v>397671.29999996722</v>
      </c>
      <c r="AH1068" s="617">
        <f>SUM(H1068:AG1068)</f>
        <v>108300614.72</v>
      </c>
      <c r="AI1068" s="618">
        <f>+AH1068-F1068</f>
        <v>0</v>
      </c>
    </row>
    <row r="1069" spans="1:36" s="17" customFormat="1" ht="14.1" customHeight="1" x14ac:dyDescent="0.25">
      <c r="A1069" s="25"/>
      <c r="B1069" s="489"/>
      <c r="C1069" s="490" t="s">
        <v>86</v>
      </c>
      <c r="D1069" s="495">
        <v>0.118314299</v>
      </c>
      <c r="E1069" s="464" t="s">
        <v>1876</v>
      </c>
      <c r="F1069" s="465">
        <f>+F1068*11.8314299%</f>
        <v>12813511.311865881</v>
      </c>
      <c r="G1069" s="85"/>
      <c r="H1069" s="79">
        <f>+H1068*11.8314299%</f>
        <v>214548.06298653909</v>
      </c>
      <c r="I1069" s="79">
        <f t="shared" ref="I1069:AG1069" si="1">+I1068*11.8314299%</f>
        <v>309552.38049902156</v>
      </c>
      <c r="J1069" s="79">
        <f t="shared" si="1"/>
        <v>242684.0882796956</v>
      </c>
      <c r="K1069" s="79">
        <f t="shared" si="1"/>
        <v>993742.29880273086</v>
      </c>
      <c r="L1069" s="79">
        <f t="shared" si="1"/>
        <v>774683.84627828363</v>
      </c>
      <c r="M1069" s="79">
        <f t="shared" si="1"/>
        <v>659816.77753995045</v>
      </c>
      <c r="N1069" s="79">
        <f t="shared" si="1"/>
        <v>751271.11710408551</v>
      </c>
      <c r="O1069" s="79">
        <f t="shared" si="1"/>
        <v>576730.83319008839</v>
      </c>
      <c r="P1069" s="79">
        <f t="shared" si="1"/>
        <v>591800.58934343967</v>
      </c>
      <c r="Q1069" s="79">
        <f t="shared" si="1"/>
        <v>423465.86674913246</v>
      </c>
      <c r="R1069" s="79">
        <f t="shared" si="1"/>
        <v>552484.37272941193</v>
      </c>
      <c r="S1069" s="79">
        <f t="shared" si="1"/>
        <v>607578.53111431457</v>
      </c>
      <c r="T1069" s="79">
        <f t="shared" si="1"/>
        <v>512770.29115699272</v>
      </c>
      <c r="U1069" s="79">
        <f t="shared" si="1"/>
        <v>564830.49822549359</v>
      </c>
      <c r="V1069" s="79">
        <f t="shared" si="1"/>
        <v>717181.3470958015</v>
      </c>
      <c r="W1069" s="79">
        <f t="shared" si="1"/>
        <v>779533.47248999926</v>
      </c>
      <c r="X1069" s="79">
        <f t="shared" si="1"/>
        <v>728810.80975483649</v>
      </c>
      <c r="Y1069" s="79">
        <f t="shared" si="1"/>
        <v>564439.0825795409</v>
      </c>
      <c r="Z1069" s="79">
        <f t="shared" si="1"/>
        <v>384911.22744633781</v>
      </c>
      <c r="AA1069" s="79">
        <f t="shared" si="1"/>
        <v>416814.09843162261</v>
      </c>
      <c r="AB1069" s="79">
        <f t="shared" si="1"/>
        <v>361926.33105932456</v>
      </c>
      <c r="AC1069" s="79">
        <f t="shared" si="1"/>
        <v>306314.83985261543</v>
      </c>
      <c r="AD1069" s="79">
        <f t="shared" si="1"/>
        <v>297556.12339965568</v>
      </c>
      <c r="AE1069" s="79">
        <f t="shared" si="1"/>
        <v>245217.99722594683</v>
      </c>
      <c r="AF1069" s="79">
        <f t="shared" si="1"/>
        <v>187796.22743910129</v>
      </c>
      <c r="AG1069" s="79">
        <f t="shared" si="1"/>
        <v>47050.201091914823</v>
      </c>
      <c r="AH1069" s="617">
        <f t="shared" ref="AH1069:AH1074" si="2">SUM(H1069:AG1069)</f>
        <v>12813511.311865881</v>
      </c>
      <c r="AI1069" s="618">
        <f t="shared" ref="AI1069:AJ1069" si="3">+AH1069-F1069</f>
        <v>0</v>
      </c>
      <c r="AJ1069" s="618">
        <f t="shared" si="3"/>
        <v>0</v>
      </c>
    </row>
    <row r="1070" spans="1:36" s="17" customFormat="1" ht="14.1" customHeight="1" x14ac:dyDescent="0.25">
      <c r="A1070" s="25"/>
      <c r="B1070" s="489"/>
      <c r="C1070" s="490" t="s">
        <v>1877</v>
      </c>
      <c r="D1070" s="492">
        <v>0.1</v>
      </c>
      <c r="E1070" s="464" t="s">
        <v>1876</v>
      </c>
      <c r="F1070" s="466">
        <f>ROUND(F1068*D1070,2)</f>
        <v>10830061.470000001</v>
      </c>
      <c r="G1070" s="85"/>
      <c r="H1070" s="79">
        <f>+H1068*0.1</f>
        <v>181337.39100000003</v>
      </c>
      <c r="I1070" s="31">
        <f t="shared" ref="I1070:AG1070" si="4">+I1068*0.1</f>
        <v>261635.64600000001</v>
      </c>
      <c r="J1070" s="31">
        <f t="shared" si="4"/>
        <v>205118.139</v>
      </c>
      <c r="K1070" s="31">
        <f t="shared" si="4"/>
        <v>839917.32800000021</v>
      </c>
      <c r="L1070" s="31">
        <f t="shared" si="4"/>
        <v>654767.72699999996</v>
      </c>
      <c r="M1070" s="31">
        <f t="shared" si="4"/>
        <v>557681.348</v>
      </c>
      <c r="N1070" s="31">
        <f t="shared" si="4"/>
        <v>634979.13899999997</v>
      </c>
      <c r="O1070" s="31">
        <f t="shared" si="4"/>
        <v>487456.57800000015</v>
      </c>
      <c r="P1070" s="31">
        <f t="shared" si="4"/>
        <v>500193.63200000004</v>
      </c>
      <c r="Q1070" s="31">
        <f t="shared" si="4"/>
        <v>357916.05099999998</v>
      </c>
      <c r="R1070" s="31">
        <f t="shared" si="4"/>
        <v>466963.31500000006</v>
      </c>
      <c r="S1070" s="31">
        <f t="shared" si="4"/>
        <v>513529.24900000007</v>
      </c>
      <c r="T1070" s="31">
        <f t="shared" si="4"/>
        <v>433396.72</v>
      </c>
      <c r="U1070" s="31">
        <f t="shared" si="4"/>
        <v>477398.33899999998</v>
      </c>
      <c r="V1070" s="31">
        <f t="shared" si="4"/>
        <v>606166.24800000002</v>
      </c>
      <c r="W1070" s="31">
        <f t="shared" si="4"/>
        <v>658866.66200000001</v>
      </c>
      <c r="X1070" s="31">
        <f t="shared" si="4"/>
        <v>615995.54399999999</v>
      </c>
      <c r="Y1070" s="31">
        <f t="shared" si="4"/>
        <v>477067.51200000005</v>
      </c>
      <c r="Z1070" s="31">
        <f t="shared" si="4"/>
        <v>325329.42400000012</v>
      </c>
      <c r="AA1070" s="31">
        <f t="shared" si="4"/>
        <v>352293.93400000001</v>
      </c>
      <c r="AB1070" s="31">
        <f t="shared" si="4"/>
        <v>305902.44299999997</v>
      </c>
      <c r="AC1070" s="31">
        <f t="shared" si="4"/>
        <v>258899.25600000002</v>
      </c>
      <c r="AD1070" s="31">
        <f t="shared" si="4"/>
        <v>251496.33300000001</v>
      </c>
      <c r="AE1070" s="31">
        <f t="shared" si="4"/>
        <v>207259.815</v>
      </c>
      <c r="AF1070" s="31">
        <f t="shared" si="4"/>
        <v>158726.56900000002</v>
      </c>
      <c r="AG1070" s="498">
        <f t="shared" si="4"/>
        <v>39767.129999996723</v>
      </c>
      <c r="AH1070" s="617">
        <f t="shared" si="2"/>
        <v>10830061.471999997</v>
      </c>
      <c r="AI1070" s="618">
        <f t="shared" ref="AI1070:AJ1070" si="5">+AH1070-F1070</f>
        <v>1.9999966025352478E-3</v>
      </c>
      <c r="AJ1070" s="618">
        <f t="shared" si="5"/>
        <v>1.9999966025352478E-3</v>
      </c>
    </row>
    <row r="1071" spans="1:36" s="17" customFormat="1" ht="14.1" customHeight="1" x14ac:dyDescent="0.25">
      <c r="A1071" s="25"/>
      <c r="B1071" s="489"/>
      <c r="C1071" s="490" t="s">
        <v>1878</v>
      </c>
      <c r="D1071" s="493"/>
      <c r="E1071" s="464" t="s">
        <v>1876</v>
      </c>
      <c r="F1071" s="465">
        <f>SUM(F1068:F1070)</f>
        <v>131944187.50186588</v>
      </c>
      <c r="G1071" s="85"/>
      <c r="H1071" s="79">
        <f>+SUM(H1068:H1070)</f>
        <v>2209259.3639865392</v>
      </c>
      <c r="I1071" s="31">
        <f t="shared" ref="I1071:AG1071" si="6">+SUM(I1068:I1070)</f>
        <v>3187544.4864990218</v>
      </c>
      <c r="J1071" s="31">
        <f t="shared" si="6"/>
        <v>2498983.6172796953</v>
      </c>
      <c r="K1071" s="31">
        <f t="shared" si="6"/>
        <v>10232832.906802732</v>
      </c>
      <c r="L1071" s="31">
        <f t="shared" si="6"/>
        <v>7977128.8432782833</v>
      </c>
      <c r="M1071" s="31">
        <f t="shared" si="6"/>
        <v>6794311.6055399505</v>
      </c>
      <c r="N1071" s="31">
        <f t="shared" si="6"/>
        <v>7736041.6461040843</v>
      </c>
      <c r="O1071" s="31">
        <f t="shared" si="6"/>
        <v>5938753.1911900891</v>
      </c>
      <c r="P1071" s="31">
        <f t="shared" si="6"/>
        <v>6093930.5413434403</v>
      </c>
      <c r="Q1071" s="31">
        <f t="shared" si="6"/>
        <v>4360542.4277491327</v>
      </c>
      <c r="R1071" s="31">
        <f t="shared" si="6"/>
        <v>5689080.8377294131</v>
      </c>
      <c r="S1071" s="31">
        <f t="shared" si="6"/>
        <v>6256400.2701143147</v>
      </c>
      <c r="T1071" s="31">
        <f t="shared" si="6"/>
        <v>5280134.2111569913</v>
      </c>
      <c r="U1071" s="31">
        <f t="shared" si="6"/>
        <v>5816212.2272254927</v>
      </c>
      <c r="V1071" s="31">
        <f t="shared" si="6"/>
        <v>7385010.0750958007</v>
      </c>
      <c r="W1071" s="31">
        <f t="shared" si="6"/>
        <v>8027066.7544899993</v>
      </c>
      <c r="X1071" s="31">
        <f t="shared" si="6"/>
        <v>7504761.7937548356</v>
      </c>
      <c r="Y1071" s="31">
        <f t="shared" si="6"/>
        <v>5812181.7145795412</v>
      </c>
      <c r="Z1071" s="31">
        <f t="shared" si="6"/>
        <v>3963534.8914463385</v>
      </c>
      <c r="AA1071" s="31">
        <f t="shared" si="6"/>
        <v>4292047.3724316228</v>
      </c>
      <c r="AB1071" s="31">
        <f t="shared" si="6"/>
        <v>3726853.2040593242</v>
      </c>
      <c r="AC1071" s="31">
        <f t="shared" si="6"/>
        <v>3154206.6558526154</v>
      </c>
      <c r="AD1071" s="31">
        <f t="shared" si="6"/>
        <v>3064015.786399656</v>
      </c>
      <c r="AE1071" s="31">
        <f t="shared" si="6"/>
        <v>2525075.9622259466</v>
      </c>
      <c r="AF1071" s="31">
        <f t="shared" si="6"/>
        <v>1933788.4864391014</v>
      </c>
      <c r="AG1071" s="498">
        <f t="shared" si="6"/>
        <v>484488.63109187881</v>
      </c>
      <c r="AH1071" s="617">
        <f t="shared" si="2"/>
        <v>131944187.50386585</v>
      </c>
      <c r="AI1071" s="618">
        <f t="shared" ref="AI1071:AJ1071" si="7">+AH1071-F1071</f>
        <v>1.999974250793457E-3</v>
      </c>
      <c r="AJ1071" s="618">
        <f t="shared" si="7"/>
        <v>1.999974250793457E-3</v>
      </c>
    </row>
    <row r="1072" spans="1:36" s="17" customFormat="1" ht="14.1" customHeight="1" x14ac:dyDescent="0.25">
      <c r="A1072" s="25"/>
      <c r="B1072" s="489"/>
      <c r="C1072" s="464" t="s">
        <v>1879</v>
      </c>
      <c r="D1072" s="494">
        <v>0.18</v>
      </c>
      <c r="E1072" s="464" t="s">
        <v>1876</v>
      </c>
      <c r="F1072" s="466">
        <f>F1071*D1072</f>
        <v>23749953.750335857</v>
      </c>
      <c r="G1072" s="85"/>
      <c r="H1072" s="79">
        <f>+H1071*0.18</f>
        <v>397666.68551757705</v>
      </c>
      <c r="I1072" s="31">
        <f t="shared" ref="I1072:AG1072" si="8">+I1071*0.18</f>
        <v>573758.00756982388</v>
      </c>
      <c r="J1072" s="31">
        <f t="shared" si="8"/>
        <v>449817.05111034517</v>
      </c>
      <c r="K1072" s="31">
        <f t="shared" si="8"/>
        <v>1841909.9232244918</v>
      </c>
      <c r="L1072" s="31">
        <f t="shared" si="8"/>
        <v>1435883.1917900909</v>
      </c>
      <c r="M1072" s="31">
        <f t="shared" si="8"/>
        <v>1222976.0889971911</v>
      </c>
      <c r="N1072" s="31">
        <f t="shared" si="8"/>
        <v>1392487.496298735</v>
      </c>
      <c r="O1072" s="31">
        <f t="shared" si="8"/>
        <v>1068975.574414216</v>
      </c>
      <c r="P1072" s="31">
        <f t="shared" si="8"/>
        <v>1096907.4974418192</v>
      </c>
      <c r="Q1072" s="31">
        <f t="shared" si="8"/>
        <v>784897.63699484384</v>
      </c>
      <c r="R1072" s="31">
        <f t="shared" si="8"/>
        <v>1024034.5507912943</v>
      </c>
      <c r="S1072" s="31">
        <f t="shared" si="8"/>
        <v>1126152.0486205765</v>
      </c>
      <c r="T1072" s="31">
        <f t="shared" si="8"/>
        <v>950424.15800825844</v>
      </c>
      <c r="U1072" s="31">
        <f t="shared" si="8"/>
        <v>1046918.2009005887</v>
      </c>
      <c r="V1072" s="31">
        <f t="shared" si="8"/>
        <v>1329301.8135172441</v>
      </c>
      <c r="W1072" s="31">
        <f t="shared" si="8"/>
        <v>1444872.0158081998</v>
      </c>
      <c r="X1072" s="31">
        <f t="shared" si="8"/>
        <v>1350857.1228758704</v>
      </c>
      <c r="Y1072" s="31">
        <f t="shared" si="8"/>
        <v>1046192.7086243174</v>
      </c>
      <c r="Z1072" s="31">
        <f t="shared" si="8"/>
        <v>713436.2804603409</v>
      </c>
      <c r="AA1072" s="31">
        <f t="shared" si="8"/>
        <v>772568.52703769202</v>
      </c>
      <c r="AB1072" s="31">
        <f t="shared" si="8"/>
        <v>670833.57673067832</v>
      </c>
      <c r="AC1072" s="31">
        <f t="shared" si="8"/>
        <v>567757.1980534707</v>
      </c>
      <c r="AD1072" s="31">
        <f t="shared" si="8"/>
        <v>551522.84155193809</v>
      </c>
      <c r="AE1072" s="31">
        <f t="shared" si="8"/>
        <v>454513.6732006704</v>
      </c>
      <c r="AF1072" s="31">
        <f t="shared" si="8"/>
        <v>348081.92755903822</v>
      </c>
      <c r="AG1072" s="498">
        <f t="shared" si="8"/>
        <v>87207.95359653818</v>
      </c>
      <c r="AH1072" s="617">
        <f t="shared" si="2"/>
        <v>23749953.750695847</v>
      </c>
      <c r="AI1072" s="618">
        <f t="shared" ref="AI1072:AJ1072" si="9">+AH1072-F1072</f>
        <v>3.599897027015686E-4</v>
      </c>
      <c r="AJ1072" s="618">
        <f t="shared" si="9"/>
        <v>3.599897027015686E-4</v>
      </c>
    </row>
    <row r="1073" spans="1:36" s="17" customFormat="1" ht="14.1" customHeight="1" thickBot="1" x14ac:dyDescent="0.3">
      <c r="A1073" s="25"/>
      <c r="B1073" s="468"/>
      <c r="C1073" s="469"/>
      <c r="D1073" s="469"/>
      <c r="E1073" s="467"/>
      <c r="F1073" s="470" t="s">
        <v>74</v>
      </c>
      <c r="G1073" s="85"/>
      <c r="H1073" s="91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2"/>
      <c r="AD1073" s="92"/>
      <c r="AE1073" s="92"/>
      <c r="AF1073" s="92"/>
      <c r="AG1073" s="499"/>
      <c r="AH1073" s="617"/>
      <c r="AI1073" s="618"/>
      <c r="AJ1073" s="618"/>
    </row>
    <row r="1074" spans="1:36" s="17" customFormat="1" ht="14.1" customHeight="1" thickBot="1" x14ac:dyDescent="0.3">
      <c r="A1074" s="25"/>
      <c r="B1074" s="272"/>
      <c r="C1074" s="273"/>
      <c r="D1074" s="273"/>
      <c r="E1074" s="274"/>
      <c r="F1074" s="275">
        <f>+SUM(F1071:F1072)</f>
        <v>155694141.25220174</v>
      </c>
      <c r="G1074" s="85"/>
      <c r="H1074" s="93">
        <f>+SUM(H1071:H1073)</f>
        <v>2606926.0495041162</v>
      </c>
      <c r="I1074" s="94">
        <f>+SUM(I1071:I1073)</f>
        <v>3761302.4940688456</v>
      </c>
      <c r="J1074" s="94">
        <f t="shared" ref="J1074:AG1074" si="10">+SUM(J1071:J1073)</f>
        <v>2948800.6683900403</v>
      </c>
      <c r="K1074" s="94">
        <f t="shared" si="10"/>
        <v>12074742.830027224</v>
      </c>
      <c r="L1074" s="94">
        <f t="shared" si="10"/>
        <v>9413012.0350683741</v>
      </c>
      <c r="M1074" s="94">
        <f t="shared" si="10"/>
        <v>8017287.6945371414</v>
      </c>
      <c r="N1074" s="94">
        <f t="shared" si="10"/>
        <v>9128529.1424028203</v>
      </c>
      <c r="O1074" s="94">
        <f t="shared" si="10"/>
        <v>7007728.7656043051</v>
      </c>
      <c r="P1074" s="94">
        <f t="shared" si="10"/>
        <v>7190838.0387852592</v>
      </c>
      <c r="Q1074" s="94">
        <f t="shared" si="10"/>
        <v>5145440.064743977</v>
      </c>
      <c r="R1074" s="94">
        <f t="shared" si="10"/>
        <v>6713115.3885207074</v>
      </c>
      <c r="S1074" s="94">
        <f t="shared" si="10"/>
        <v>7382552.3187348917</v>
      </c>
      <c r="T1074" s="94">
        <f t="shared" si="10"/>
        <v>6230558.3691652501</v>
      </c>
      <c r="U1074" s="94">
        <f t="shared" si="10"/>
        <v>6863130.4281260818</v>
      </c>
      <c r="V1074" s="94">
        <f t="shared" si="10"/>
        <v>8714311.8886130452</v>
      </c>
      <c r="W1074" s="94">
        <f t="shared" si="10"/>
        <v>9471938.7702981997</v>
      </c>
      <c r="X1074" s="94">
        <f t="shared" si="10"/>
        <v>8855618.9166307058</v>
      </c>
      <c r="Y1074" s="94">
        <f t="shared" si="10"/>
        <v>6858374.4232038585</v>
      </c>
      <c r="Z1074" s="94">
        <f t="shared" si="10"/>
        <v>4676971.1719066799</v>
      </c>
      <c r="AA1074" s="94">
        <f t="shared" si="10"/>
        <v>5064615.8994693151</v>
      </c>
      <c r="AB1074" s="94">
        <f t="shared" si="10"/>
        <v>4397686.780790003</v>
      </c>
      <c r="AC1074" s="94">
        <f t="shared" si="10"/>
        <v>3721963.8539060862</v>
      </c>
      <c r="AD1074" s="94">
        <f t="shared" si="10"/>
        <v>3615538.6279515941</v>
      </c>
      <c r="AE1074" s="94">
        <f t="shared" si="10"/>
        <v>2979589.6354266172</v>
      </c>
      <c r="AF1074" s="94">
        <f t="shared" si="10"/>
        <v>2281870.4139981396</v>
      </c>
      <c r="AG1074" s="500">
        <f t="shared" si="10"/>
        <v>571696.58468841703</v>
      </c>
      <c r="AH1074" s="617">
        <f t="shared" si="2"/>
        <v>155694141.25456169</v>
      </c>
      <c r="AI1074" s="618">
        <f t="shared" ref="AI1074:AJ1074" si="11">+AH1074-F1074</f>
        <v>2.3599565029144287E-3</v>
      </c>
      <c r="AJ1074" s="618">
        <f t="shared" si="11"/>
        <v>2.3599565029144287E-3</v>
      </c>
    </row>
    <row r="1075" spans="1:36" s="17" customFormat="1" ht="14.1" customHeight="1" thickBot="1" x14ac:dyDescent="0.3">
      <c r="A1075" s="25"/>
      <c r="B1075" s="276"/>
      <c r="C1075" s="282"/>
      <c r="D1075" s="282"/>
      <c r="E1075" s="282"/>
      <c r="F1075" s="277"/>
      <c r="G1075" s="85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</row>
    <row r="1076" spans="1:36" s="17" customFormat="1" ht="14.1" customHeight="1" x14ac:dyDescent="0.25">
      <c r="A1076" s="25"/>
      <c r="B1076" s="278"/>
      <c r="C1076" s="279"/>
      <c r="D1076" s="279"/>
      <c r="E1076" s="279"/>
      <c r="F1076" s="280" t="s">
        <v>51</v>
      </c>
      <c r="G1076" s="85"/>
      <c r="H1076" s="117">
        <f>+H1074</f>
        <v>2606926.0495041162</v>
      </c>
      <c r="I1076" s="118">
        <f t="shared" ref="I1076:AG1076" si="12">+I1074</f>
        <v>3761302.4940688456</v>
      </c>
      <c r="J1076" s="118">
        <f t="shared" si="12"/>
        <v>2948800.6683900403</v>
      </c>
      <c r="K1076" s="118">
        <f t="shared" si="12"/>
        <v>12074742.830027224</v>
      </c>
      <c r="L1076" s="118">
        <f t="shared" si="12"/>
        <v>9413012.0350683741</v>
      </c>
      <c r="M1076" s="118">
        <f t="shared" si="12"/>
        <v>8017287.6945371414</v>
      </c>
      <c r="N1076" s="118">
        <f t="shared" si="12"/>
        <v>9128529.1424028203</v>
      </c>
      <c r="O1076" s="118">
        <f t="shared" si="12"/>
        <v>7007728.7656043051</v>
      </c>
      <c r="P1076" s="118">
        <f t="shared" si="12"/>
        <v>7190838.0387852592</v>
      </c>
      <c r="Q1076" s="118">
        <f t="shared" si="12"/>
        <v>5145440.064743977</v>
      </c>
      <c r="R1076" s="118">
        <f t="shared" si="12"/>
        <v>6713115.3885207074</v>
      </c>
      <c r="S1076" s="118">
        <f t="shared" si="12"/>
        <v>7382552.3187348917</v>
      </c>
      <c r="T1076" s="118">
        <f t="shared" si="12"/>
        <v>6230558.3691652501</v>
      </c>
      <c r="U1076" s="118">
        <f t="shared" si="12"/>
        <v>6863130.4281260818</v>
      </c>
      <c r="V1076" s="118">
        <f t="shared" si="12"/>
        <v>8714311.8886130452</v>
      </c>
      <c r="W1076" s="118">
        <f t="shared" si="12"/>
        <v>9471938.7702981997</v>
      </c>
      <c r="X1076" s="118">
        <f t="shared" si="12"/>
        <v>8855618.9166307058</v>
      </c>
      <c r="Y1076" s="118">
        <f t="shared" si="12"/>
        <v>6858374.4232038585</v>
      </c>
      <c r="Z1076" s="118">
        <f t="shared" si="12"/>
        <v>4676971.1719066799</v>
      </c>
      <c r="AA1076" s="118">
        <f t="shared" si="12"/>
        <v>5064615.8994693151</v>
      </c>
      <c r="AB1076" s="118">
        <f t="shared" si="12"/>
        <v>4397686.780790003</v>
      </c>
      <c r="AC1076" s="118">
        <f t="shared" si="12"/>
        <v>3721963.8539060862</v>
      </c>
      <c r="AD1076" s="118">
        <f t="shared" si="12"/>
        <v>3615538.6279515941</v>
      </c>
      <c r="AE1076" s="118">
        <f t="shared" si="12"/>
        <v>2979589.6354266172</v>
      </c>
      <c r="AF1076" s="118">
        <f t="shared" si="12"/>
        <v>2281870.4139981396</v>
      </c>
      <c r="AG1076" s="119">
        <f t="shared" si="12"/>
        <v>571696.58468841703</v>
      </c>
    </row>
    <row r="1077" spans="1:36" s="17" customFormat="1" ht="14.1" customHeight="1" x14ac:dyDescent="0.25">
      <c r="A1077" s="25"/>
      <c r="B1077" s="281"/>
      <c r="C1077" s="282"/>
      <c r="D1077" s="282"/>
      <c r="E1077" s="282"/>
      <c r="F1077" s="283" t="s">
        <v>52</v>
      </c>
      <c r="G1077" s="85"/>
      <c r="H1077" s="120">
        <f t="shared" ref="H1077:AG1077" si="13">+H1074</f>
        <v>2606926.0495041162</v>
      </c>
      <c r="I1077" s="121">
        <f t="shared" si="13"/>
        <v>3761302.4940688456</v>
      </c>
      <c r="J1077" s="121">
        <f t="shared" si="13"/>
        <v>2948800.6683900403</v>
      </c>
      <c r="K1077" s="121">
        <f t="shared" si="13"/>
        <v>12074742.830027224</v>
      </c>
      <c r="L1077" s="121">
        <f t="shared" si="13"/>
        <v>9413012.0350683741</v>
      </c>
      <c r="M1077" s="121">
        <f t="shared" si="13"/>
        <v>8017287.6945371414</v>
      </c>
      <c r="N1077" s="121">
        <f t="shared" si="13"/>
        <v>9128529.1424028203</v>
      </c>
      <c r="O1077" s="121">
        <f t="shared" si="13"/>
        <v>7007728.7656043051</v>
      </c>
      <c r="P1077" s="121">
        <f t="shared" si="13"/>
        <v>7190838.0387852592</v>
      </c>
      <c r="Q1077" s="121">
        <f t="shared" si="13"/>
        <v>5145440.064743977</v>
      </c>
      <c r="R1077" s="121">
        <f t="shared" si="13"/>
        <v>6713115.3885207074</v>
      </c>
      <c r="S1077" s="121">
        <f t="shared" si="13"/>
        <v>7382552.3187348917</v>
      </c>
      <c r="T1077" s="121">
        <f t="shared" si="13"/>
        <v>6230558.3691652501</v>
      </c>
      <c r="U1077" s="121">
        <f t="shared" si="13"/>
        <v>6863130.4281260818</v>
      </c>
      <c r="V1077" s="121">
        <f t="shared" si="13"/>
        <v>8714311.8886130452</v>
      </c>
      <c r="W1077" s="121">
        <f t="shared" si="13"/>
        <v>9471938.7702981997</v>
      </c>
      <c r="X1077" s="121">
        <f t="shared" si="13"/>
        <v>8855618.9166307058</v>
      </c>
      <c r="Y1077" s="121">
        <f t="shared" si="13"/>
        <v>6858374.4232038585</v>
      </c>
      <c r="Z1077" s="121">
        <f t="shared" si="13"/>
        <v>4676971.1719066799</v>
      </c>
      <c r="AA1077" s="121">
        <f t="shared" si="13"/>
        <v>5064615.8994693151</v>
      </c>
      <c r="AB1077" s="121">
        <f t="shared" si="13"/>
        <v>4397686.780790003</v>
      </c>
      <c r="AC1077" s="121">
        <f t="shared" si="13"/>
        <v>3721963.8539060862</v>
      </c>
      <c r="AD1077" s="121">
        <f t="shared" si="13"/>
        <v>3615538.6279515941</v>
      </c>
      <c r="AE1077" s="121">
        <f t="shared" si="13"/>
        <v>2979589.6354266172</v>
      </c>
      <c r="AF1077" s="121">
        <f t="shared" si="13"/>
        <v>2281870.4139981396</v>
      </c>
      <c r="AG1077" s="122">
        <f t="shared" si="13"/>
        <v>571696.58468841703</v>
      </c>
    </row>
    <row r="1078" spans="1:36" s="17" customFormat="1" ht="14.1" customHeight="1" x14ac:dyDescent="0.25">
      <c r="A1078" s="25"/>
      <c r="B1078" s="281"/>
      <c r="C1078" s="282"/>
      <c r="D1078" s="282"/>
      <c r="E1078" s="282"/>
      <c r="F1078" s="283" t="s">
        <v>53</v>
      </c>
      <c r="G1078" s="85"/>
      <c r="H1078" s="123">
        <f>+ROUND((H1077/$F$1074),6)</f>
        <v>1.6743999999999998E-2</v>
      </c>
      <c r="I1078" s="124">
        <f>+ROUND((I1077/$F$1074),6)</f>
        <v>2.4157999999999999E-2</v>
      </c>
      <c r="J1078" s="124">
        <f t="shared" ref="J1078:AG1078" si="14">+ROUND((J1077/$F$1074),6)</f>
        <v>1.8939999999999999E-2</v>
      </c>
      <c r="K1078" s="124">
        <f t="shared" si="14"/>
        <v>7.7553999999999998E-2</v>
      </c>
      <c r="L1078" s="124">
        <f t="shared" si="14"/>
        <v>6.0457999999999998E-2</v>
      </c>
      <c r="M1078" s="124">
        <f t="shared" si="14"/>
        <v>5.1493999999999998E-2</v>
      </c>
      <c r="N1078" s="124">
        <f t="shared" si="14"/>
        <v>5.8631000000000003E-2</v>
      </c>
      <c r="O1078" s="124">
        <f t="shared" si="14"/>
        <v>4.5010000000000001E-2</v>
      </c>
      <c r="P1078" s="124">
        <f t="shared" si="14"/>
        <v>4.6185999999999998E-2</v>
      </c>
      <c r="Q1078" s="124">
        <f t="shared" si="14"/>
        <v>3.3048000000000001E-2</v>
      </c>
      <c r="R1078" s="124">
        <f t="shared" si="14"/>
        <v>4.3117000000000003E-2</v>
      </c>
      <c r="S1078" s="124">
        <f t="shared" si="14"/>
        <v>4.7417000000000001E-2</v>
      </c>
      <c r="T1078" s="124">
        <f t="shared" si="14"/>
        <v>4.0017999999999998E-2</v>
      </c>
      <c r="U1078" s="124">
        <f t="shared" si="14"/>
        <v>4.4081000000000002E-2</v>
      </c>
      <c r="V1078" s="124">
        <f t="shared" si="14"/>
        <v>5.5971E-2</v>
      </c>
      <c r="W1078" s="124">
        <f t="shared" si="14"/>
        <v>6.0837000000000002E-2</v>
      </c>
      <c r="X1078" s="124">
        <f t="shared" si="14"/>
        <v>5.6877999999999998E-2</v>
      </c>
      <c r="Y1078" s="124">
        <f t="shared" si="14"/>
        <v>4.4049999999999999E-2</v>
      </c>
      <c r="Z1078" s="124">
        <f t="shared" si="14"/>
        <v>3.0039E-2</v>
      </c>
      <c r="AA1078" s="124">
        <f t="shared" si="14"/>
        <v>3.2529000000000002E-2</v>
      </c>
      <c r="AB1078" s="124">
        <f t="shared" si="14"/>
        <v>2.8246E-2</v>
      </c>
      <c r="AC1078" s="124">
        <f t="shared" si="14"/>
        <v>2.3906E-2</v>
      </c>
      <c r="AD1078" s="124">
        <f t="shared" si="14"/>
        <v>2.3222E-2</v>
      </c>
      <c r="AE1078" s="124">
        <f t="shared" si="14"/>
        <v>1.9137000000000001E-2</v>
      </c>
      <c r="AF1078" s="124">
        <f t="shared" si="14"/>
        <v>1.4656000000000001E-2</v>
      </c>
      <c r="AG1078" s="125">
        <f t="shared" si="14"/>
        <v>3.6719999999999999E-3</v>
      </c>
    </row>
    <row r="1079" spans="1:36" s="17" customFormat="1" ht="14.1" customHeight="1" thickBot="1" x14ac:dyDescent="0.3">
      <c r="A1079" s="25"/>
      <c r="B1079" s="271"/>
      <c r="C1079" s="284"/>
      <c r="D1079" s="284"/>
      <c r="E1079" s="284"/>
      <c r="F1079" s="285" t="s">
        <v>54</v>
      </c>
      <c r="G1079" s="76"/>
      <c r="H1079" s="126">
        <f>+H1078+G1079</f>
        <v>1.6743999999999998E-2</v>
      </c>
      <c r="I1079" s="127">
        <f t="shared" ref="I1079:AG1079" si="15">+I1078+H1079</f>
        <v>4.0901999999999994E-2</v>
      </c>
      <c r="J1079" s="127">
        <f t="shared" si="15"/>
        <v>5.9841999999999992E-2</v>
      </c>
      <c r="K1079" s="127">
        <f t="shared" si="15"/>
        <v>0.13739599999999999</v>
      </c>
      <c r="L1079" s="127">
        <f t="shared" si="15"/>
        <v>0.19785399999999997</v>
      </c>
      <c r="M1079" s="127">
        <f t="shared" si="15"/>
        <v>0.24934799999999996</v>
      </c>
      <c r="N1079" s="127">
        <f t="shared" si="15"/>
        <v>0.30797899999999995</v>
      </c>
      <c r="O1079" s="127">
        <f t="shared" si="15"/>
        <v>0.35298899999999994</v>
      </c>
      <c r="P1079" s="127">
        <f t="shared" si="15"/>
        <v>0.39917499999999995</v>
      </c>
      <c r="Q1079" s="127">
        <f t="shared" si="15"/>
        <v>0.43222299999999997</v>
      </c>
      <c r="R1079" s="127">
        <f t="shared" si="15"/>
        <v>0.47533999999999998</v>
      </c>
      <c r="S1079" s="127">
        <f t="shared" si="15"/>
        <v>0.52275700000000003</v>
      </c>
      <c r="T1079" s="127">
        <f t="shared" si="15"/>
        <v>0.56277500000000003</v>
      </c>
      <c r="U1079" s="127">
        <f t="shared" si="15"/>
        <v>0.60685600000000006</v>
      </c>
      <c r="V1079" s="127">
        <f t="shared" si="15"/>
        <v>0.66282700000000006</v>
      </c>
      <c r="W1079" s="127">
        <f t="shared" si="15"/>
        <v>0.72366400000000008</v>
      </c>
      <c r="X1079" s="127">
        <f t="shared" si="15"/>
        <v>0.78054200000000007</v>
      </c>
      <c r="Y1079" s="127">
        <f t="shared" si="15"/>
        <v>0.8245920000000001</v>
      </c>
      <c r="Z1079" s="127">
        <f t="shared" si="15"/>
        <v>0.85463100000000014</v>
      </c>
      <c r="AA1079" s="127">
        <f t="shared" si="15"/>
        <v>0.88716000000000017</v>
      </c>
      <c r="AB1079" s="127">
        <f t="shared" si="15"/>
        <v>0.91540600000000016</v>
      </c>
      <c r="AC1079" s="127">
        <f t="shared" si="15"/>
        <v>0.93931200000000015</v>
      </c>
      <c r="AD1079" s="127">
        <f t="shared" si="15"/>
        <v>0.96253400000000011</v>
      </c>
      <c r="AE1079" s="127">
        <f t="shared" si="15"/>
        <v>0.98167100000000007</v>
      </c>
      <c r="AF1079" s="127">
        <f t="shared" si="15"/>
        <v>0.99632700000000007</v>
      </c>
      <c r="AG1079" s="128">
        <f t="shared" si="15"/>
        <v>0.99999900000000008</v>
      </c>
    </row>
    <row r="1080" spans="1:36" s="26" customFormat="1" ht="14.1" customHeight="1" x14ac:dyDescent="0.25">
      <c r="A1080" s="20"/>
      <c r="B1080" s="286"/>
      <c r="C1080" s="429"/>
      <c r="D1080" s="429"/>
      <c r="E1080" s="429"/>
      <c r="F1080" s="287"/>
      <c r="G1080" s="21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</row>
    <row r="1081" spans="1:36" ht="14.1" customHeight="1" x14ac:dyDescent="0.3">
      <c r="B1081" s="288"/>
      <c r="C1081" s="430"/>
      <c r="D1081" s="430"/>
      <c r="E1081" s="430"/>
      <c r="F1081" s="289"/>
    </row>
    <row r="1082" spans="1:36" ht="14.1" customHeight="1" x14ac:dyDescent="0.3">
      <c r="B1082" s="288"/>
      <c r="C1082" s="430"/>
      <c r="D1082" s="430"/>
      <c r="E1082" s="430"/>
      <c r="F1082" s="289"/>
    </row>
    <row r="1083" spans="1:36" ht="14.1" customHeight="1" x14ac:dyDescent="0.3">
      <c r="B1083" s="288"/>
      <c r="C1083" s="430"/>
      <c r="D1083" s="430"/>
      <c r="E1083" s="430"/>
      <c r="F1083" s="289"/>
    </row>
    <row r="1084" spans="1:36" ht="14.1" customHeight="1" x14ac:dyDescent="0.3">
      <c r="B1084" s="288"/>
      <c r="C1084" s="430"/>
      <c r="D1084" s="430"/>
      <c r="E1084" s="430"/>
      <c r="F1084" s="289"/>
    </row>
    <row r="1085" spans="1:36" ht="14.1" customHeight="1" x14ac:dyDescent="0.3">
      <c r="B1085" s="288"/>
      <c r="C1085" s="430"/>
      <c r="D1085" s="430"/>
      <c r="E1085" s="430"/>
      <c r="F1085" s="289"/>
    </row>
    <row r="1086" spans="1:36" ht="14.1" customHeight="1" x14ac:dyDescent="0.3">
      <c r="B1086" s="288"/>
      <c r="C1086" s="430"/>
      <c r="D1086" s="430"/>
      <c r="E1086" s="430"/>
      <c r="F1086" s="289"/>
    </row>
    <row r="1087" spans="1:36" ht="14.1" customHeight="1" x14ac:dyDescent="0.3">
      <c r="B1087" s="288"/>
      <c r="C1087" s="430"/>
      <c r="D1087" s="430"/>
      <c r="E1087" s="430"/>
      <c r="F1087" s="289"/>
    </row>
    <row r="1088" spans="1:36" ht="14.1" customHeight="1" x14ac:dyDescent="0.3">
      <c r="B1088" s="288"/>
      <c r="C1088" s="430"/>
      <c r="D1088" s="430"/>
      <c r="E1088" s="430"/>
      <c r="F1088" s="289"/>
    </row>
  </sheetData>
  <mergeCells count="8">
    <mergeCell ref="AD1:AG6"/>
    <mergeCell ref="F12:F14"/>
    <mergeCell ref="B12:B14"/>
    <mergeCell ref="B1:B6"/>
    <mergeCell ref="C1:E6"/>
    <mergeCell ref="C12:C14"/>
    <mergeCell ref="F1:AC4"/>
    <mergeCell ref="F5:AC6"/>
  </mergeCells>
  <phoneticPr fontId="47" type="noConversion"/>
  <conditionalFormatting sqref="F1066">
    <cfRule type="cellIs" dxfId="0" priority="10" operator="equal">
      <formula>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8" scale="50" fitToHeight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6"/>
  <sheetViews>
    <sheetView zoomScaleNormal="100" zoomScaleSheetLayoutView="100" zoomScalePageLayoutView="55" workbookViewId="0">
      <selection activeCell="H28" sqref="H28"/>
    </sheetView>
  </sheetViews>
  <sheetFormatPr baseColWidth="10" defaultRowHeight="15" customHeight="1" x14ac:dyDescent="0.2"/>
  <cols>
    <col min="1" max="1" width="4.85546875" style="54" customWidth="1"/>
    <col min="2" max="2" width="5.140625" style="55" customWidth="1"/>
    <col min="3" max="3" width="6.28515625" style="55" customWidth="1"/>
    <col min="4" max="4" width="8.7109375" style="55" customWidth="1"/>
    <col min="5" max="5" width="5.7109375" style="55" customWidth="1"/>
    <col min="6" max="6" width="10" style="56" customWidth="1"/>
    <col min="7" max="7" width="2.140625" style="55" customWidth="1"/>
    <col min="8" max="33" width="11" style="55" customWidth="1"/>
    <col min="34" max="266" width="11.42578125" style="55"/>
    <col min="267" max="267" width="3" style="55" customWidth="1"/>
    <col min="268" max="268" width="5.140625" style="55" customWidth="1"/>
    <col min="269" max="270" width="8.7109375" style="55" customWidth="1"/>
    <col min="271" max="271" width="5.7109375" style="55" customWidth="1"/>
    <col min="272" max="285" width="9.28515625" style="55" customWidth="1"/>
    <col min="286" max="522" width="11.42578125" style="55"/>
    <col min="523" max="523" width="3" style="55" customWidth="1"/>
    <col min="524" max="524" width="5.140625" style="55" customWidth="1"/>
    <col min="525" max="526" width="8.7109375" style="55" customWidth="1"/>
    <col min="527" max="527" width="5.7109375" style="55" customWidth="1"/>
    <col min="528" max="541" width="9.28515625" style="55" customWidth="1"/>
    <col min="542" max="778" width="11.42578125" style="55"/>
    <col min="779" max="779" width="3" style="55" customWidth="1"/>
    <col min="780" max="780" width="5.140625" style="55" customWidth="1"/>
    <col min="781" max="782" width="8.7109375" style="55" customWidth="1"/>
    <col min="783" max="783" width="5.7109375" style="55" customWidth="1"/>
    <col min="784" max="797" width="9.28515625" style="55" customWidth="1"/>
    <col min="798" max="1034" width="11.42578125" style="55"/>
    <col min="1035" max="1035" width="3" style="55" customWidth="1"/>
    <col min="1036" max="1036" width="5.140625" style="55" customWidth="1"/>
    <col min="1037" max="1038" width="8.7109375" style="55" customWidth="1"/>
    <col min="1039" max="1039" width="5.7109375" style="55" customWidth="1"/>
    <col min="1040" max="1053" width="9.28515625" style="55" customWidth="1"/>
    <col min="1054" max="1290" width="11.42578125" style="55"/>
    <col min="1291" max="1291" width="3" style="55" customWidth="1"/>
    <col min="1292" max="1292" width="5.140625" style="55" customWidth="1"/>
    <col min="1293" max="1294" width="8.7109375" style="55" customWidth="1"/>
    <col min="1295" max="1295" width="5.7109375" style="55" customWidth="1"/>
    <col min="1296" max="1309" width="9.28515625" style="55" customWidth="1"/>
    <col min="1310" max="1546" width="11.42578125" style="55"/>
    <col min="1547" max="1547" width="3" style="55" customWidth="1"/>
    <col min="1548" max="1548" width="5.140625" style="55" customWidth="1"/>
    <col min="1549" max="1550" width="8.7109375" style="55" customWidth="1"/>
    <col min="1551" max="1551" width="5.7109375" style="55" customWidth="1"/>
    <col min="1552" max="1565" width="9.28515625" style="55" customWidth="1"/>
    <col min="1566" max="1802" width="11.42578125" style="55"/>
    <col min="1803" max="1803" width="3" style="55" customWidth="1"/>
    <col min="1804" max="1804" width="5.140625" style="55" customWidth="1"/>
    <col min="1805" max="1806" width="8.7109375" style="55" customWidth="1"/>
    <col min="1807" max="1807" width="5.7109375" style="55" customWidth="1"/>
    <col min="1808" max="1821" width="9.28515625" style="55" customWidth="1"/>
    <col min="1822" max="2058" width="11.42578125" style="55"/>
    <col min="2059" max="2059" width="3" style="55" customWidth="1"/>
    <col min="2060" max="2060" width="5.140625" style="55" customWidth="1"/>
    <col min="2061" max="2062" width="8.7109375" style="55" customWidth="1"/>
    <col min="2063" max="2063" width="5.7109375" style="55" customWidth="1"/>
    <col min="2064" max="2077" width="9.28515625" style="55" customWidth="1"/>
    <col min="2078" max="2314" width="11.42578125" style="55"/>
    <col min="2315" max="2315" width="3" style="55" customWidth="1"/>
    <col min="2316" max="2316" width="5.140625" style="55" customWidth="1"/>
    <col min="2317" max="2318" width="8.7109375" style="55" customWidth="1"/>
    <col min="2319" max="2319" width="5.7109375" style="55" customWidth="1"/>
    <col min="2320" max="2333" width="9.28515625" style="55" customWidth="1"/>
    <col min="2334" max="2570" width="11.42578125" style="55"/>
    <col min="2571" max="2571" width="3" style="55" customWidth="1"/>
    <col min="2572" max="2572" width="5.140625" style="55" customWidth="1"/>
    <col min="2573" max="2574" width="8.7109375" style="55" customWidth="1"/>
    <col min="2575" max="2575" width="5.7109375" style="55" customWidth="1"/>
    <col min="2576" max="2589" width="9.28515625" style="55" customWidth="1"/>
    <col min="2590" max="2826" width="11.42578125" style="55"/>
    <col min="2827" max="2827" width="3" style="55" customWidth="1"/>
    <col min="2828" max="2828" width="5.140625" style="55" customWidth="1"/>
    <col min="2829" max="2830" width="8.7109375" style="55" customWidth="1"/>
    <col min="2831" max="2831" width="5.7109375" style="55" customWidth="1"/>
    <col min="2832" max="2845" width="9.28515625" style="55" customWidth="1"/>
    <col min="2846" max="3082" width="11.42578125" style="55"/>
    <col min="3083" max="3083" width="3" style="55" customWidth="1"/>
    <col min="3084" max="3084" width="5.140625" style="55" customWidth="1"/>
    <col min="3085" max="3086" width="8.7109375" style="55" customWidth="1"/>
    <col min="3087" max="3087" width="5.7109375" style="55" customWidth="1"/>
    <col min="3088" max="3101" width="9.28515625" style="55" customWidth="1"/>
    <col min="3102" max="3338" width="11.42578125" style="55"/>
    <col min="3339" max="3339" width="3" style="55" customWidth="1"/>
    <col min="3340" max="3340" width="5.140625" style="55" customWidth="1"/>
    <col min="3341" max="3342" width="8.7109375" style="55" customWidth="1"/>
    <col min="3343" max="3343" width="5.7109375" style="55" customWidth="1"/>
    <col min="3344" max="3357" width="9.28515625" style="55" customWidth="1"/>
    <col min="3358" max="3594" width="11.42578125" style="55"/>
    <col min="3595" max="3595" width="3" style="55" customWidth="1"/>
    <col min="3596" max="3596" width="5.140625" style="55" customWidth="1"/>
    <col min="3597" max="3598" width="8.7109375" style="55" customWidth="1"/>
    <col min="3599" max="3599" width="5.7109375" style="55" customWidth="1"/>
    <col min="3600" max="3613" width="9.28515625" style="55" customWidth="1"/>
    <col min="3614" max="3850" width="11.42578125" style="55"/>
    <col min="3851" max="3851" width="3" style="55" customWidth="1"/>
    <col min="3852" max="3852" width="5.140625" style="55" customWidth="1"/>
    <col min="3853" max="3854" width="8.7109375" style="55" customWidth="1"/>
    <col min="3855" max="3855" width="5.7109375" style="55" customWidth="1"/>
    <col min="3856" max="3869" width="9.28515625" style="55" customWidth="1"/>
    <col min="3870" max="4106" width="11.42578125" style="55"/>
    <col min="4107" max="4107" width="3" style="55" customWidth="1"/>
    <col min="4108" max="4108" width="5.140625" style="55" customWidth="1"/>
    <col min="4109" max="4110" width="8.7109375" style="55" customWidth="1"/>
    <col min="4111" max="4111" width="5.7109375" style="55" customWidth="1"/>
    <col min="4112" max="4125" width="9.28515625" style="55" customWidth="1"/>
    <col min="4126" max="4362" width="11.42578125" style="55"/>
    <col min="4363" max="4363" width="3" style="55" customWidth="1"/>
    <col min="4364" max="4364" width="5.140625" style="55" customWidth="1"/>
    <col min="4365" max="4366" width="8.7109375" style="55" customWidth="1"/>
    <col min="4367" max="4367" width="5.7109375" style="55" customWidth="1"/>
    <col min="4368" max="4381" width="9.28515625" style="55" customWidth="1"/>
    <col min="4382" max="4618" width="11.42578125" style="55"/>
    <col min="4619" max="4619" width="3" style="55" customWidth="1"/>
    <col min="4620" max="4620" width="5.140625" style="55" customWidth="1"/>
    <col min="4621" max="4622" width="8.7109375" style="55" customWidth="1"/>
    <col min="4623" max="4623" width="5.7109375" style="55" customWidth="1"/>
    <col min="4624" max="4637" width="9.28515625" style="55" customWidth="1"/>
    <col min="4638" max="4874" width="11.42578125" style="55"/>
    <col min="4875" max="4875" width="3" style="55" customWidth="1"/>
    <col min="4876" max="4876" width="5.140625" style="55" customWidth="1"/>
    <col min="4877" max="4878" width="8.7109375" style="55" customWidth="1"/>
    <col min="4879" max="4879" width="5.7109375" style="55" customWidth="1"/>
    <col min="4880" max="4893" width="9.28515625" style="55" customWidth="1"/>
    <col min="4894" max="5130" width="11.42578125" style="55"/>
    <col min="5131" max="5131" width="3" style="55" customWidth="1"/>
    <col min="5132" max="5132" width="5.140625" style="55" customWidth="1"/>
    <col min="5133" max="5134" width="8.7109375" style="55" customWidth="1"/>
    <col min="5135" max="5135" width="5.7109375" style="55" customWidth="1"/>
    <col min="5136" max="5149" width="9.28515625" style="55" customWidth="1"/>
    <col min="5150" max="5386" width="11.42578125" style="55"/>
    <col min="5387" max="5387" width="3" style="55" customWidth="1"/>
    <col min="5388" max="5388" width="5.140625" style="55" customWidth="1"/>
    <col min="5389" max="5390" width="8.7109375" style="55" customWidth="1"/>
    <col min="5391" max="5391" width="5.7109375" style="55" customWidth="1"/>
    <col min="5392" max="5405" width="9.28515625" style="55" customWidth="1"/>
    <col min="5406" max="5642" width="11.42578125" style="55"/>
    <col min="5643" max="5643" width="3" style="55" customWidth="1"/>
    <col min="5644" max="5644" width="5.140625" style="55" customWidth="1"/>
    <col min="5645" max="5646" width="8.7109375" style="55" customWidth="1"/>
    <col min="5647" max="5647" width="5.7109375" style="55" customWidth="1"/>
    <col min="5648" max="5661" width="9.28515625" style="55" customWidth="1"/>
    <col min="5662" max="5898" width="11.42578125" style="55"/>
    <col min="5899" max="5899" width="3" style="55" customWidth="1"/>
    <col min="5900" max="5900" width="5.140625" style="55" customWidth="1"/>
    <col min="5901" max="5902" width="8.7109375" style="55" customWidth="1"/>
    <col min="5903" max="5903" width="5.7109375" style="55" customWidth="1"/>
    <col min="5904" max="5917" width="9.28515625" style="55" customWidth="1"/>
    <col min="5918" max="6154" width="11.42578125" style="55"/>
    <col min="6155" max="6155" width="3" style="55" customWidth="1"/>
    <col min="6156" max="6156" width="5.140625" style="55" customWidth="1"/>
    <col min="6157" max="6158" width="8.7109375" style="55" customWidth="1"/>
    <col min="6159" max="6159" width="5.7109375" style="55" customWidth="1"/>
    <col min="6160" max="6173" width="9.28515625" style="55" customWidth="1"/>
    <col min="6174" max="6410" width="11.42578125" style="55"/>
    <col min="6411" max="6411" width="3" style="55" customWidth="1"/>
    <col min="6412" max="6412" width="5.140625" style="55" customWidth="1"/>
    <col min="6413" max="6414" width="8.7109375" style="55" customWidth="1"/>
    <col min="6415" max="6415" width="5.7109375" style="55" customWidth="1"/>
    <col min="6416" max="6429" width="9.28515625" style="55" customWidth="1"/>
    <col min="6430" max="6666" width="11.42578125" style="55"/>
    <col min="6667" max="6667" width="3" style="55" customWidth="1"/>
    <col min="6668" max="6668" width="5.140625" style="55" customWidth="1"/>
    <col min="6669" max="6670" width="8.7109375" style="55" customWidth="1"/>
    <col min="6671" max="6671" width="5.7109375" style="55" customWidth="1"/>
    <col min="6672" max="6685" width="9.28515625" style="55" customWidth="1"/>
    <col min="6686" max="6922" width="11.42578125" style="55"/>
    <col min="6923" max="6923" width="3" style="55" customWidth="1"/>
    <col min="6924" max="6924" width="5.140625" style="55" customWidth="1"/>
    <col min="6925" max="6926" width="8.7109375" style="55" customWidth="1"/>
    <col min="6927" max="6927" width="5.7109375" style="55" customWidth="1"/>
    <col min="6928" max="6941" width="9.28515625" style="55" customWidth="1"/>
    <col min="6942" max="7178" width="11.42578125" style="55"/>
    <col min="7179" max="7179" width="3" style="55" customWidth="1"/>
    <col min="7180" max="7180" width="5.140625" style="55" customWidth="1"/>
    <col min="7181" max="7182" width="8.7109375" style="55" customWidth="1"/>
    <col min="7183" max="7183" width="5.7109375" style="55" customWidth="1"/>
    <col min="7184" max="7197" width="9.28515625" style="55" customWidth="1"/>
    <col min="7198" max="7434" width="11.42578125" style="55"/>
    <col min="7435" max="7435" width="3" style="55" customWidth="1"/>
    <col min="7436" max="7436" width="5.140625" style="55" customWidth="1"/>
    <col min="7437" max="7438" width="8.7109375" style="55" customWidth="1"/>
    <col min="7439" max="7439" width="5.7109375" style="55" customWidth="1"/>
    <col min="7440" max="7453" width="9.28515625" style="55" customWidth="1"/>
    <col min="7454" max="7690" width="11.42578125" style="55"/>
    <col min="7691" max="7691" width="3" style="55" customWidth="1"/>
    <col min="7692" max="7692" width="5.140625" style="55" customWidth="1"/>
    <col min="7693" max="7694" width="8.7109375" style="55" customWidth="1"/>
    <col min="7695" max="7695" width="5.7109375" style="55" customWidth="1"/>
    <col min="7696" max="7709" width="9.28515625" style="55" customWidth="1"/>
    <col min="7710" max="7946" width="11.42578125" style="55"/>
    <col min="7947" max="7947" width="3" style="55" customWidth="1"/>
    <col min="7948" max="7948" width="5.140625" style="55" customWidth="1"/>
    <col min="7949" max="7950" width="8.7109375" style="55" customWidth="1"/>
    <col min="7951" max="7951" width="5.7109375" style="55" customWidth="1"/>
    <col min="7952" max="7965" width="9.28515625" style="55" customWidth="1"/>
    <col min="7966" max="8202" width="11.42578125" style="55"/>
    <col min="8203" max="8203" width="3" style="55" customWidth="1"/>
    <col min="8204" max="8204" width="5.140625" style="55" customWidth="1"/>
    <col min="8205" max="8206" width="8.7109375" style="55" customWidth="1"/>
    <col min="8207" max="8207" width="5.7109375" style="55" customWidth="1"/>
    <col min="8208" max="8221" width="9.28515625" style="55" customWidth="1"/>
    <col min="8222" max="8458" width="11.42578125" style="55"/>
    <col min="8459" max="8459" width="3" style="55" customWidth="1"/>
    <col min="8460" max="8460" width="5.140625" style="55" customWidth="1"/>
    <col min="8461" max="8462" width="8.7109375" style="55" customWidth="1"/>
    <col min="8463" max="8463" width="5.7109375" style="55" customWidth="1"/>
    <col min="8464" max="8477" width="9.28515625" style="55" customWidth="1"/>
    <col min="8478" max="8714" width="11.42578125" style="55"/>
    <col min="8715" max="8715" width="3" style="55" customWidth="1"/>
    <col min="8716" max="8716" width="5.140625" style="55" customWidth="1"/>
    <col min="8717" max="8718" width="8.7109375" style="55" customWidth="1"/>
    <col min="8719" max="8719" width="5.7109375" style="55" customWidth="1"/>
    <col min="8720" max="8733" width="9.28515625" style="55" customWidth="1"/>
    <col min="8734" max="8970" width="11.42578125" style="55"/>
    <col min="8971" max="8971" width="3" style="55" customWidth="1"/>
    <col min="8972" max="8972" width="5.140625" style="55" customWidth="1"/>
    <col min="8973" max="8974" width="8.7109375" style="55" customWidth="1"/>
    <col min="8975" max="8975" width="5.7109375" style="55" customWidth="1"/>
    <col min="8976" max="8989" width="9.28515625" style="55" customWidth="1"/>
    <col min="8990" max="9226" width="11.42578125" style="55"/>
    <col min="9227" max="9227" width="3" style="55" customWidth="1"/>
    <col min="9228" max="9228" width="5.140625" style="55" customWidth="1"/>
    <col min="9229" max="9230" width="8.7109375" style="55" customWidth="1"/>
    <col min="9231" max="9231" width="5.7109375" style="55" customWidth="1"/>
    <col min="9232" max="9245" width="9.28515625" style="55" customWidth="1"/>
    <col min="9246" max="9482" width="11.42578125" style="55"/>
    <col min="9483" max="9483" width="3" style="55" customWidth="1"/>
    <col min="9484" max="9484" width="5.140625" style="55" customWidth="1"/>
    <col min="9485" max="9486" width="8.7109375" style="55" customWidth="1"/>
    <col min="9487" max="9487" width="5.7109375" style="55" customWidth="1"/>
    <col min="9488" max="9501" width="9.28515625" style="55" customWidth="1"/>
    <col min="9502" max="9738" width="11.42578125" style="55"/>
    <col min="9739" max="9739" width="3" style="55" customWidth="1"/>
    <col min="9740" max="9740" width="5.140625" style="55" customWidth="1"/>
    <col min="9741" max="9742" width="8.7109375" style="55" customWidth="1"/>
    <col min="9743" max="9743" width="5.7109375" style="55" customWidth="1"/>
    <col min="9744" max="9757" width="9.28515625" style="55" customWidth="1"/>
    <col min="9758" max="9994" width="11.42578125" style="55"/>
    <col min="9995" max="9995" width="3" style="55" customWidth="1"/>
    <col min="9996" max="9996" width="5.140625" style="55" customWidth="1"/>
    <col min="9997" max="9998" width="8.7109375" style="55" customWidth="1"/>
    <col min="9999" max="9999" width="5.7109375" style="55" customWidth="1"/>
    <col min="10000" max="10013" width="9.28515625" style="55" customWidth="1"/>
    <col min="10014" max="10250" width="11.42578125" style="55"/>
    <col min="10251" max="10251" width="3" style="55" customWidth="1"/>
    <col min="10252" max="10252" width="5.140625" style="55" customWidth="1"/>
    <col min="10253" max="10254" width="8.7109375" style="55" customWidth="1"/>
    <col min="10255" max="10255" width="5.7109375" style="55" customWidth="1"/>
    <col min="10256" max="10269" width="9.28515625" style="55" customWidth="1"/>
    <col min="10270" max="10506" width="11.42578125" style="55"/>
    <col min="10507" max="10507" width="3" style="55" customWidth="1"/>
    <col min="10508" max="10508" width="5.140625" style="55" customWidth="1"/>
    <col min="10509" max="10510" width="8.7109375" style="55" customWidth="1"/>
    <col min="10511" max="10511" width="5.7109375" style="55" customWidth="1"/>
    <col min="10512" max="10525" width="9.28515625" style="55" customWidth="1"/>
    <col min="10526" max="10762" width="11.42578125" style="55"/>
    <col min="10763" max="10763" width="3" style="55" customWidth="1"/>
    <col min="10764" max="10764" width="5.140625" style="55" customWidth="1"/>
    <col min="10765" max="10766" width="8.7109375" style="55" customWidth="1"/>
    <col min="10767" max="10767" width="5.7109375" style="55" customWidth="1"/>
    <col min="10768" max="10781" width="9.28515625" style="55" customWidth="1"/>
    <col min="10782" max="11018" width="11.42578125" style="55"/>
    <col min="11019" max="11019" width="3" style="55" customWidth="1"/>
    <col min="11020" max="11020" width="5.140625" style="55" customWidth="1"/>
    <col min="11021" max="11022" width="8.7109375" style="55" customWidth="1"/>
    <col min="11023" max="11023" width="5.7109375" style="55" customWidth="1"/>
    <col min="11024" max="11037" width="9.28515625" style="55" customWidth="1"/>
    <col min="11038" max="11274" width="11.42578125" style="55"/>
    <col min="11275" max="11275" width="3" style="55" customWidth="1"/>
    <col min="11276" max="11276" width="5.140625" style="55" customWidth="1"/>
    <col min="11277" max="11278" width="8.7109375" style="55" customWidth="1"/>
    <col min="11279" max="11279" width="5.7109375" style="55" customWidth="1"/>
    <col min="11280" max="11293" width="9.28515625" style="55" customWidth="1"/>
    <col min="11294" max="11530" width="11.42578125" style="55"/>
    <col min="11531" max="11531" width="3" style="55" customWidth="1"/>
    <col min="11532" max="11532" width="5.140625" style="55" customWidth="1"/>
    <col min="11533" max="11534" width="8.7109375" style="55" customWidth="1"/>
    <col min="11535" max="11535" width="5.7109375" style="55" customWidth="1"/>
    <col min="11536" max="11549" width="9.28515625" style="55" customWidth="1"/>
    <col min="11550" max="11786" width="11.42578125" style="55"/>
    <col min="11787" max="11787" width="3" style="55" customWidth="1"/>
    <col min="11788" max="11788" width="5.140625" style="55" customWidth="1"/>
    <col min="11789" max="11790" width="8.7109375" style="55" customWidth="1"/>
    <col min="11791" max="11791" width="5.7109375" style="55" customWidth="1"/>
    <col min="11792" max="11805" width="9.28515625" style="55" customWidth="1"/>
    <col min="11806" max="12042" width="11.42578125" style="55"/>
    <col min="12043" max="12043" width="3" style="55" customWidth="1"/>
    <col min="12044" max="12044" width="5.140625" style="55" customWidth="1"/>
    <col min="12045" max="12046" width="8.7109375" style="55" customWidth="1"/>
    <col min="12047" max="12047" width="5.7109375" style="55" customWidth="1"/>
    <col min="12048" max="12061" width="9.28515625" style="55" customWidth="1"/>
    <col min="12062" max="12298" width="11.42578125" style="55"/>
    <col min="12299" max="12299" width="3" style="55" customWidth="1"/>
    <col min="12300" max="12300" width="5.140625" style="55" customWidth="1"/>
    <col min="12301" max="12302" width="8.7109375" style="55" customWidth="1"/>
    <col min="12303" max="12303" width="5.7109375" style="55" customWidth="1"/>
    <col min="12304" max="12317" width="9.28515625" style="55" customWidth="1"/>
    <col min="12318" max="12554" width="11.42578125" style="55"/>
    <col min="12555" max="12555" width="3" style="55" customWidth="1"/>
    <col min="12556" max="12556" width="5.140625" style="55" customWidth="1"/>
    <col min="12557" max="12558" width="8.7109375" style="55" customWidth="1"/>
    <col min="12559" max="12559" width="5.7109375" style="55" customWidth="1"/>
    <col min="12560" max="12573" width="9.28515625" style="55" customWidth="1"/>
    <col min="12574" max="12810" width="11.42578125" style="55"/>
    <col min="12811" max="12811" width="3" style="55" customWidth="1"/>
    <col min="12812" max="12812" width="5.140625" style="55" customWidth="1"/>
    <col min="12813" max="12814" width="8.7109375" style="55" customWidth="1"/>
    <col min="12815" max="12815" width="5.7109375" style="55" customWidth="1"/>
    <col min="12816" max="12829" width="9.28515625" style="55" customWidth="1"/>
    <col min="12830" max="13066" width="11.42578125" style="55"/>
    <col min="13067" max="13067" width="3" style="55" customWidth="1"/>
    <col min="13068" max="13068" width="5.140625" style="55" customWidth="1"/>
    <col min="13069" max="13070" width="8.7109375" style="55" customWidth="1"/>
    <col min="13071" max="13071" width="5.7109375" style="55" customWidth="1"/>
    <col min="13072" max="13085" width="9.28515625" style="55" customWidth="1"/>
    <col min="13086" max="13322" width="11.42578125" style="55"/>
    <col min="13323" max="13323" width="3" style="55" customWidth="1"/>
    <col min="13324" max="13324" width="5.140625" style="55" customWidth="1"/>
    <col min="13325" max="13326" width="8.7109375" style="55" customWidth="1"/>
    <col min="13327" max="13327" width="5.7109375" style="55" customWidth="1"/>
    <col min="13328" max="13341" width="9.28515625" style="55" customWidth="1"/>
    <col min="13342" max="13578" width="11.42578125" style="55"/>
    <col min="13579" max="13579" width="3" style="55" customWidth="1"/>
    <col min="13580" max="13580" width="5.140625" style="55" customWidth="1"/>
    <col min="13581" max="13582" width="8.7109375" style="55" customWidth="1"/>
    <col min="13583" max="13583" width="5.7109375" style="55" customWidth="1"/>
    <col min="13584" max="13597" width="9.28515625" style="55" customWidth="1"/>
    <col min="13598" max="13834" width="11.42578125" style="55"/>
    <col min="13835" max="13835" width="3" style="55" customWidth="1"/>
    <col min="13836" max="13836" width="5.140625" style="55" customWidth="1"/>
    <col min="13837" max="13838" width="8.7109375" style="55" customWidth="1"/>
    <col min="13839" max="13839" width="5.7109375" style="55" customWidth="1"/>
    <col min="13840" max="13853" width="9.28515625" style="55" customWidth="1"/>
    <col min="13854" max="14090" width="11.42578125" style="55"/>
    <col min="14091" max="14091" width="3" style="55" customWidth="1"/>
    <col min="14092" max="14092" width="5.140625" style="55" customWidth="1"/>
    <col min="14093" max="14094" width="8.7109375" style="55" customWidth="1"/>
    <col min="14095" max="14095" width="5.7109375" style="55" customWidth="1"/>
    <col min="14096" max="14109" width="9.28515625" style="55" customWidth="1"/>
    <col min="14110" max="14346" width="11.42578125" style="55"/>
    <col min="14347" max="14347" width="3" style="55" customWidth="1"/>
    <col min="14348" max="14348" width="5.140625" style="55" customWidth="1"/>
    <col min="14349" max="14350" width="8.7109375" style="55" customWidth="1"/>
    <col min="14351" max="14351" width="5.7109375" style="55" customWidth="1"/>
    <col min="14352" max="14365" width="9.28515625" style="55" customWidth="1"/>
    <col min="14366" max="14602" width="11.42578125" style="55"/>
    <col min="14603" max="14603" width="3" style="55" customWidth="1"/>
    <col min="14604" max="14604" width="5.140625" style="55" customWidth="1"/>
    <col min="14605" max="14606" width="8.7109375" style="55" customWidth="1"/>
    <col min="14607" max="14607" width="5.7109375" style="55" customWidth="1"/>
    <col min="14608" max="14621" width="9.28515625" style="55" customWidth="1"/>
    <col min="14622" max="14858" width="11.42578125" style="55"/>
    <col min="14859" max="14859" width="3" style="55" customWidth="1"/>
    <col min="14860" max="14860" width="5.140625" style="55" customWidth="1"/>
    <col min="14861" max="14862" width="8.7109375" style="55" customWidth="1"/>
    <col min="14863" max="14863" width="5.7109375" style="55" customWidth="1"/>
    <col min="14864" max="14877" width="9.28515625" style="55" customWidth="1"/>
    <col min="14878" max="15114" width="11.42578125" style="55"/>
    <col min="15115" max="15115" width="3" style="55" customWidth="1"/>
    <col min="15116" max="15116" width="5.140625" style="55" customWidth="1"/>
    <col min="15117" max="15118" width="8.7109375" style="55" customWidth="1"/>
    <col min="15119" max="15119" width="5.7109375" style="55" customWidth="1"/>
    <col min="15120" max="15133" width="9.28515625" style="55" customWidth="1"/>
    <col min="15134" max="15370" width="11.42578125" style="55"/>
    <col min="15371" max="15371" width="3" style="55" customWidth="1"/>
    <col min="15372" max="15372" width="5.140625" style="55" customWidth="1"/>
    <col min="15373" max="15374" width="8.7109375" style="55" customWidth="1"/>
    <col min="15375" max="15375" width="5.7109375" style="55" customWidth="1"/>
    <col min="15376" max="15389" width="9.28515625" style="55" customWidth="1"/>
    <col min="15390" max="15626" width="11.42578125" style="55"/>
    <col min="15627" max="15627" width="3" style="55" customWidth="1"/>
    <col min="15628" max="15628" width="5.140625" style="55" customWidth="1"/>
    <col min="15629" max="15630" width="8.7109375" style="55" customWidth="1"/>
    <col min="15631" max="15631" width="5.7109375" style="55" customWidth="1"/>
    <col min="15632" max="15645" width="9.28515625" style="55" customWidth="1"/>
    <col min="15646" max="15882" width="11.42578125" style="55"/>
    <col min="15883" max="15883" width="3" style="55" customWidth="1"/>
    <col min="15884" max="15884" width="5.140625" style="55" customWidth="1"/>
    <col min="15885" max="15886" width="8.7109375" style="55" customWidth="1"/>
    <col min="15887" max="15887" width="5.7109375" style="55" customWidth="1"/>
    <col min="15888" max="15901" width="9.28515625" style="55" customWidth="1"/>
    <col min="15902" max="16138" width="11.42578125" style="55"/>
    <col min="16139" max="16139" width="3" style="55" customWidth="1"/>
    <col min="16140" max="16140" width="5.140625" style="55" customWidth="1"/>
    <col min="16141" max="16142" width="8.7109375" style="55" customWidth="1"/>
    <col min="16143" max="16143" width="5.7109375" style="55" customWidth="1"/>
    <col min="16144" max="16157" width="9.28515625" style="55" customWidth="1"/>
    <col min="16158" max="16384" width="11.42578125" style="55"/>
  </cols>
  <sheetData>
    <row r="1" spans="1:33" s="133" customFormat="1" ht="14.1" customHeight="1" x14ac:dyDescent="0.25">
      <c r="A1" s="318"/>
      <c r="B1" s="135"/>
      <c r="C1" s="135"/>
      <c r="D1" s="551" t="s">
        <v>1206</v>
      </c>
      <c r="E1" s="551"/>
      <c r="F1" s="551"/>
      <c r="G1" s="551"/>
      <c r="H1" s="531" t="str">
        <f>+Valorizado!F1</f>
        <v>RECONSTRUCCIÓN DEL HOSPITAL DE APOYO SAUL GARRIDO ROSILLO II-1, DISTRITO DE TUMBES - PROVINCIA DE TUMBES - DEPARTAMENTO DE TUMBES - HOSPITAL PRINCIPAL</v>
      </c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40"/>
      <c r="AE1" s="531"/>
      <c r="AF1" s="532"/>
      <c r="AG1" s="533"/>
    </row>
    <row r="2" spans="1:33" s="133" customFormat="1" ht="14.1" customHeight="1" x14ac:dyDescent="0.25">
      <c r="A2" s="318"/>
      <c r="B2" s="135"/>
      <c r="C2" s="135"/>
      <c r="D2" s="551"/>
      <c r="E2" s="551"/>
      <c r="F2" s="551"/>
      <c r="G2" s="551"/>
      <c r="H2" s="534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41"/>
      <c r="AE2" s="534"/>
      <c r="AF2" s="535"/>
      <c r="AG2" s="536"/>
    </row>
    <row r="3" spans="1:33" s="133" customFormat="1" ht="14.1" customHeight="1" x14ac:dyDescent="0.25">
      <c r="A3" s="318"/>
      <c r="B3" s="135"/>
      <c r="C3" s="135"/>
      <c r="D3" s="551"/>
      <c r="E3" s="551"/>
      <c r="F3" s="551"/>
      <c r="G3" s="551"/>
      <c r="H3" s="542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4"/>
      <c r="AE3" s="534"/>
      <c r="AF3" s="535"/>
      <c r="AG3" s="536"/>
    </row>
    <row r="4" spans="1:33" s="133" customFormat="1" ht="14.1" customHeight="1" x14ac:dyDescent="0.25">
      <c r="A4" s="318"/>
      <c r="B4" s="135"/>
      <c r="C4" s="135"/>
      <c r="D4" s="551"/>
      <c r="E4" s="551"/>
      <c r="F4" s="551"/>
      <c r="G4" s="551"/>
      <c r="H4" s="545" t="s">
        <v>458</v>
      </c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7"/>
      <c r="AE4" s="534"/>
      <c r="AF4" s="535"/>
      <c r="AG4" s="536"/>
    </row>
    <row r="5" spans="1:33" s="133" customFormat="1" ht="14.1" customHeight="1" thickBot="1" x14ac:dyDescent="0.3">
      <c r="A5" s="319"/>
      <c r="B5" s="320"/>
      <c r="C5" s="320"/>
      <c r="D5" s="552"/>
      <c r="E5" s="552"/>
      <c r="F5" s="552"/>
      <c r="G5" s="552"/>
      <c r="H5" s="548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50"/>
      <c r="AE5" s="537"/>
      <c r="AF5" s="538"/>
      <c r="AG5" s="539"/>
    </row>
    <row r="6" spans="1:33" s="34" customFormat="1" ht="9.9499999999999993" customHeight="1" x14ac:dyDescent="0.25">
      <c r="A6" s="63"/>
      <c r="B6" s="63"/>
      <c r="C6" s="63"/>
      <c r="D6" s="63"/>
      <c r="E6" s="63"/>
      <c r="F6" s="7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2"/>
      <c r="AE6" s="62"/>
      <c r="AF6" s="62"/>
      <c r="AG6" s="62"/>
    </row>
    <row r="7" spans="1:33" s="34" customFormat="1" ht="15" customHeight="1" x14ac:dyDescent="0.25">
      <c r="A7" s="64" t="s">
        <v>75</v>
      </c>
      <c r="B7" s="62"/>
      <c r="C7" s="65" t="str">
        <f>+Valorizado!C8</f>
        <v>RECONSTRUCCIÓN DEL HOSPITAL DE APOYO SAUL GARRIDO ROSILLO II-1, DISTRITO DE TUMBES - PROVINCIA DE TUMBES - DEPARTAMENTO DE TUMBES - HOSPITAL PRINCIPAL</v>
      </c>
      <c r="D7" s="66"/>
      <c r="E7" s="66"/>
      <c r="F7" s="74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2"/>
      <c r="AE7" s="62"/>
      <c r="AF7" s="62"/>
      <c r="AG7" s="62"/>
    </row>
    <row r="8" spans="1:33" s="34" customFormat="1" ht="15" customHeight="1" x14ac:dyDescent="0.25">
      <c r="A8" s="67" t="s">
        <v>76</v>
      </c>
      <c r="B8" s="68"/>
      <c r="C8" s="69" t="str">
        <f>+Valorizado!C9</f>
        <v>TUMBES - TUMBES - TUMBES</v>
      </c>
      <c r="D8" s="63"/>
      <c r="E8" s="63"/>
      <c r="F8" s="7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2"/>
      <c r="AE8" s="62"/>
      <c r="AF8" s="62"/>
      <c r="AG8" s="62"/>
    </row>
    <row r="9" spans="1:33" s="35" customFormat="1" ht="9.9499999999999993" customHeight="1" x14ac:dyDescent="0.2">
      <c r="A9" s="70"/>
      <c r="B9" s="71"/>
      <c r="C9" s="71"/>
      <c r="D9" s="71"/>
      <c r="E9" s="70"/>
      <c r="F9" s="75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2"/>
      <c r="AE9" s="72"/>
      <c r="AF9" s="72"/>
      <c r="AG9" s="72"/>
    </row>
    <row r="10" spans="1:33" s="36" customFormat="1" ht="15" customHeight="1" x14ac:dyDescent="0.25">
      <c r="A10" s="109" t="s">
        <v>0</v>
      </c>
      <c r="B10" s="110" t="s">
        <v>46</v>
      </c>
      <c r="C10" s="116"/>
      <c r="D10" s="116"/>
      <c r="E10" s="111"/>
      <c r="F10" s="60" t="s">
        <v>77</v>
      </c>
      <c r="G10" s="307"/>
      <c r="H10" s="301" t="str">
        <f>+Valorizado!H13</f>
        <v>MES 1</v>
      </c>
      <c r="I10" s="301" t="str">
        <f>+Valorizado!I13</f>
        <v>MES 2</v>
      </c>
      <c r="J10" s="301" t="str">
        <f>+Valorizado!J13</f>
        <v>MES 3</v>
      </c>
      <c r="K10" s="301" t="str">
        <f>+Valorizado!K13</f>
        <v>MES 4</v>
      </c>
      <c r="L10" s="301" t="str">
        <f>+Valorizado!L13</f>
        <v>MES 5</v>
      </c>
      <c r="M10" s="301" t="str">
        <f>+Valorizado!M13</f>
        <v>MES 6</v>
      </c>
      <c r="N10" s="301" t="str">
        <f>+Valorizado!N13</f>
        <v>MES 7</v>
      </c>
      <c r="O10" s="301" t="str">
        <f>+Valorizado!O13</f>
        <v>MES 8</v>
      </c>
      <c r="P10" s="301" t="str">
        <f>+Valorizado!P13</f>
        <v>MES 9</v>
      </c>
      <c r="Q10" s="301" t="str">
        <f>+Valorizado!Q13</f>
        <v>MES 10</v>
      </c>
      <c r="R10" s="301" t="str">
        <f>+Valorizado!R13</f>
        <v>MES 11</v>
      </c>
      <c r="S10" s="301" t="str">
        <f>+Valorizado!S13</f>
        <v>MES 12</v>
      </c>
      <c r="T10" s="301" t="str">
        <f>+Valorizado!T13</f>
        <v>MES 13</v>
      </c>
      <c r="U10" s="301" t="str">
        <f>+Valorizado!U13</f>
        <v>MES 14</v>
      </c>
      <c r="V10" s="301" t="str">
        <f>+Valorizado!V13</f>
        <v>MES 15</v>
      </c>
      <c r="W10" s="301" t="str">
        <f>+Valorizado!W13</f>
        <v>MES 16</v>
      </c>
      <c r="X10" s="301" t="str">
        <f>+Valorizado!X13</f>
        <v>MES 17</v>
      </c>
      <c r="Y10" s="301" t="str">
        <f>+Valorizado!Y13</f>
        <v>MES 18</v>
      </c>
      <c r="Z10" s="301" t="str">
        <f>+Valorizado!Z13</f>
        <v>MES 19</v>
      </c>
      <c r="AA10" s="301" t="str">
        <f>+Valorizado!AA13</f>
        <v>MES 20</v>
      </c>
      <c r="AB10" s="301" t="str">
        <f>+Valorizado!AB13</f>
        <v>MES 21</v>
      </c>
      <c r="AC10" s="301" t="str">
        <f>+Valorizado!AC13</f>
        <v>MES 22</v>
      </c>
      <c r="AD10" s="301" t="str">
        <f>+Valorizado!AD13</f>
        <v>MES 23</v>
      </c>
      <c r="AE10" s="301" t="str">
        <f>+Valorizado!AE13</f>
        <v>MES 24</v>
      </c>
      <c r="AF10" s="301" t="str">
        <f>+Valorizado!AF13</f>
        <v>MES 25</v>
      </c>
      <c r="AG10" s="301" t="str">
        <f>+Valorizado!AG13</f>
        <v>MES 26</v>
      </c>
    </row>
    <row r="11" spans="1:33" s="36" customFormat="1" ht="15" customHeight="1" x14ac:dyDescent="0.25">
      <c r="A11" s="112"/>
      <c r="B11" s="113"/>
      <c r="C11" s="114"/>
      <c r="D11" s="114"/>
      <c r="E11" s="115"/>
      <c r="F11" s="61" t="s">
        <v>78</v>
      </c>
      <c r="G11" s="308"/>
      <c r="H11" s="302">
        <v>30</v>
      </c>
      <c r="I11" s="302">
        <v>30</v>
      </c>
      <c r="J11" s="302">
        <v>30</v>
      </c>
      <c r="K11" s="302">
        <v>30</v>
      </c>
      <c r="L11" s="302">
        <v>30</v>
      </c>
      <c r="M11" s="302">
        <v>30</v>
      </c>
      <c r="N11" s="302">
        <v>30</v>
      </c>
      <c r="O11" s="302">
        <v>30</v>
      </c>
      <c r="P11" s="302">
        <v>30</v>
      </c>
      <c r="Q11" s="302">
        <v>30</v>
      </c>
      <c r="R11" s="302">
        <v>30</v>
      </c>
      <c r="S11" s="302">
        <v>30</v>
      </c>
      <c r="T11" s="302">
        <v>30</v>
      </c>
      <c r="U11" s="302">
        <v>30</v>
      </c>
      <c r="V11" s="302">
        <v>30</v>
      </c>
      <c r="W11" s="302">
        <v>30</v>
      </c>
      <c r="X11" s="302">
        <v>30</v>
      </c>
      <c r="Y11" s="302">
        <v>30</v>
      </c>
      <c r="Z11" s="302">
        <v>30</v>
      </c>
      <c r="AA11" s="302">
        <v>30</v>
      </c>
      <c r="AB11" s="302">
        <v>30</v>
      </c>
      <c r="AC11" s="302">
        <v>30</v>
      </c>
      <c r="AD11" s="302">
        <v>30</v>
      </c>
      <c r="AE11" s="302">
        <v>30</v>
      </c>
      <c r="AF11" s="302">
        <v>30</v>
      </c>
      <c r="AG11" s="302">
        <v>30</v>
      </c>
    </row>
    <row r="12" spans="1:33" s="36" customFormat="1" ht="15" customHeight="1" x14ac:dyDescent="0.25">
      <c r="A12" s="37"/>
      <c r="B12" s="38"/>
      <c r="C12" s="38"/>
      <c r="D12" s="38"/>
      <c r="E12" s="38"/>
      <c r="F12" s="39"/>
      <c r="G12" s="313"/>
      <c r="H12" s="314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>
        <v>0</v>
      </c>
      <c r="Z12" s="313"/>
      <c r="AA12" s="313"/>
      <c r="AB12" s="313"/>
      <c r="AC12" s="313"/>
      <c r="AD12" s="313"/>
      <c r="AE12" s="313"/>
      <c r="AF12" s="313"/>
      <c r="AG12" s="313"/>
    </row>
    <row r="13" spans="1:33" s="36" customFormat="1" ht="15" customHeight="1" x14ac:dyDescent="0.25">
      <c r="A13" s="40" t="s">
        <v>79</v>
      </c>
      <c r="B13" s="96" t="str">
        <f>+Valorizado!C15</f>
        <v>OBRAS PROVISIONALES,TRABAJOS PRELIMINARES, SEGURIDAD Y SALUD</v>
      </c>
      <c r="C13" s="95"/>
      <c r="D13" s="95"/>
      <c r="E13" s="95"/>
      <c r="F13" s="313">
        <f>+Valorizado!F15</f>
        <v>3108133.63</v>
      </c>
      <c r="G13" s="313"/>
      <c r="H13" s="314">
        <f>+Valorizado!H15</f>
        <v>526395.16</v>
      </c>
      <c r="I13" s="313">
        <f>+Valorizado!I15</f>
        <v>345368.94</v>
      </c>
      <c r="J13" s="313">
        <f>+Valorizado!J15</f>
        <v>245745.18</v>
      </c>
      <c r="K13" s="313">
        <f>+Valorizado!K15</f>
        <v>233645.33</v>
      </c>
      <c r="L13" s="313">
        <f>+Valorizado!L15</f>
        <v>136383.06</v>
      </c>
      <c r="M13" s="313">
        <f>+Valorizado!M15</f>
        <v>64601.88</v>
      </c>
      <c r="N13" s="313">
        <f>+Valorizado!N15</f>
        <v>75981.33</v>
      </c>
      <c r="O13" s="313">
        <f>+Valorizado!O15</f>
        <v>97018.61</v>
      </c>
      <c r="P13" s="313">
        <f>+Valorizado!P15</f>
        <v>97018.61</v>
      </c>
      <c r="Q13" s="313">
        <f>+Valorizado!Q15</f>
        <v>87629.73</v>
      </c>
      <c r="R13" s="313">
        <f>+Valorizado!R15</f>
        <v>97018.61</v>
      </c>
      <c r="S13" s="313">
        <f>+Valorizado!S15</f>
        <v>93888.960000000006</v>
      </c>
      <c r="T13" s="313">
        <f>+Valorizado!T15</f>
        <v>97018.61</v>
      </c>
      <c r="U13" s="313">
        <f>+Valorizado!U15</f>
        <v>93888.960000000006</v>
      </c>
      <c r="V13" s="313">
        <f>+Valorizado!V15</f>
        <v>97018.61</v>
      </c>
      <c r="W13" s="313">
        <f>+Valorizado!W15</f>
        <v>97018.61</v>
      </c>
      <c r="X13" s="313">
        <f>+Valorizado!X15</f>
        <v>76242.759999999995</v>
      </c>
      <c r="Y13" s="313">
        <f>+Valorizado!Y15</f>
        <v>64601.88</v>
      </c>
      <c r="Z13" s="313">
        <f>+Valorizado!Z15</f>
        <v>62517.93</v>
      </c>
      <c r="AA13" s="313">
        <f>+Valorizado!AA15</f>
        <v>64601.88</v>
      </c>
      <c r="AB13" s="313">
        <f>+Valorizado!AB15</f>
        <v>64601.88</v>
      </c>
      <c r="AC13" s="313">
        <f>+Valorizado!AC15</f>
        <v>60434.04</v>
      </c>
      <c r="AD13" s="313">
        <f>+Valorizado!AD15</f>
        <v>64601.88</v>
      </c>
      <c r="AE13" s="313">
        <f>+Valorizado!AE15</f>
        <v>62517.93</v>
      </c>
      <c r="AF13" s="313">
        <f>+Valorizado!AF15</f>
        <v>64601.88</v>
      </c>
      <c r="AG13" s="313">
        <f>+Valorizado!AG15</f>
        <v>37771.269999999997</v>
      </c>
    </row>
    <row r="14" spans="1:33" s="36" customFormat="1" ht="9.9499999999999993" customHeight="1" x14ac:dyDescent="0.25">
      <c r="A14" s="40"/>
      <c r="B14" s="41"/>
      <c r="C14" s="42"/>
      <c r="D14" s="42"/>
      <c r="E14" s="43"/>
      <c r="F14" s="313"/>
      <c r="G14" s="313"/>
      <c r="H14" s="314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</row>
    <row r="15" spans="1:33" s="36" customFormat="1" ht="15" customHeight="1" x14ac:dyDescent="0.25">
      <c r="A15" s="40" t="s">
        <v>80</v>
      </c>
      <c r="B15" s="41" t="str">
        <f>+Valorizado!C89</f>
        <v>ESTRUCTURAS</v>
      </c>
      <c r="C15" s="42"/>
      <c r="D15" s="42"/>
      <c r="E15" s="43"/>
      <c r="F15" s="313">
        <f>+Valorizado!F89</f>
        <v>45098341.5</v>
      </c>
      <c r="G15" s="313"/>
      <c r="H15" s="314">
        <f>+Valorizado!H89</f>
        <v>1189680.29</v>
      </c>
      <c r="I15" s="313">
        <f>+Valorizado!I89</f>
        <v>2173281.96</v>
      </c>
      <c r="J15" s="313">
        <f>+Valorizado!J89</f>
        <v>1405366.32</v>
      </c>
      <c r="K15" s="313">
        <f>+Valorizado!K89</f>
        <v>7237555.25</v>
      </c>
      <c r="L15" s="313">
        <f>+Valorizado!L89</f>
        <v>4513318.07</v>
      </c>
      <c r="M15" s="313">
        <f>+Valorizado!M89</f>
        <v>3288024.78</v>
      </c>
      <c r="N15" s="313">
        <f>+Valorizado!N89</f>
        <v>3506213.62</v>
      </c>
      <c r="O15" s="313">
        <f>+Valorizado!O89</f>
        <v>1977826.78</v>
      </c>
      <c r="P15" s="313">
        <f>+Valorizado!P89</f>
        <v>2089572.3</v>
      </c>
      <c r="Q15" s="313">
        <f>+Valorizado!Q89</f>
        <v>1044293.64</v>
      </c>
      <c r="R15" s="313">
        <f>+Valorizado!R89</f>
        <v>1805414.12</v>
      </c>
      <c r="S15" s="313">
        <f>+Valorizado!S89</f>
        <v>1745309.03</v>
      </c>
      <c r="T15" s="313">
        <f>+Valorizado!T89</f>
        <v>656640.66</v>
      </c>
      <c r="U15" s="313">
        <f>+Valorizado!U89</f>
        <v>1044261.11</v>
      </c>
      <c r="V15" s="313">
        <f>+Valorizado!V89</f>
        <v>2222476.04</v>
      </c>
      <c r="W15" s="313">
        <f>+Valorizado!W89</f>
        <v>2688737.84</v>
      </c>
      <c r="X15" s="313">
        <f>+Valorizado!X89</f>
        <v>2716446.52</v>
      </c>
      <c r="Y15" s="313">
        <f>+Valorizado!Y89</f>
        <v>1492896.69</v>
      </c>
      <c r="Z15" s="313">
        <f>+Valorizado!Z89</f>
        <v>234425.74</v>
      </c>
      <c r="AA15" s="313">
        <f>+Valorizado!AA89</f>
        <v>485358.86</v>
      </c>
      <c r="AB15" s="313">
        <f>+Valorizado!AB89</f>
        <v>612398.88</v>
      </c>
      <c r="AC15" s="313">
        <f>+Valorizado!AC89</f>
        <v>413994.94</v>
      </c>
      <c r="AD15" s="313">
        <f>+Valorizado!AD89</f>
        <v>224820.77</v>
      </c>
      <c r="AE15" s="313">
        <f>+Valorizado!AE89</f>
        <v>183959.13</v>
      </c>
      <c r="AF15" s="313">
        <f>+Valorizado!AF89</f>
        <v>126539.91</v>
      </c>
      <c r="AG15" s="313">
        <f>+Valorizado!AG89</f>
        <v>19528.240000000002</v>
      </c>
    </row>
    <row r="16" spans="1:33" s="36" customFormat="1" ht="9.9499999999999993" customHeight="1" x14ac:dyDescent="0.25">
      <c r="A16" s="40"/>
      <c r="B16" s="41"/>
      <c r="C16" s="42"/>
      <c r="D16" s="42"/>
      <c r="E16" s="43"/>
      <c r="F16" s="313"/>
      <c r="G16" s="313"/>
      <c r="H16" s="314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</row>
    <row r="17" spans="1:33" s="36" customFormat="1" ht="15" customHeight="1" x14ac:dyDescent="0.25">
      <c r="A17" s="40" t="s">
        <v>81</v>
      </c>
      <c r="B17" s="41" t="str">
        <f>+Valorizado!C271</f>
        <v>ARQUITECTURA</v>
      </c>
      <c r="C17" s="42"/>
      <c r="D17" s="42"/>
      <c r="E17" s="43"/>
      <c r="F17" s="313">
        <f>+Valorizado!F271</f>
        <v>18430477.059999999</v>
      </c>
      <c r="G17" s="313"/>
      <c r="H17" s="314">
        <f>+Valorizado!H271</f>
        <v>0</v>
      </c>
      <c r="I17" s="314">
        <f>+Valorizado!I271</f>
        <v>0</v>
      </c>
      <c r="J17" s="314">
        <f>+Valorizado!J271</f>
        <v>228826.77</v>
      </c>
      <c r="K17" s="314">
        <f>+Valorizado!K271</f>
        <v>553455.25</v>
      </c>
      <c r="L17" s="314">
        <f>+Valorizado!L271</f>
        <v>768581.34</v>
      </c>
      <c r="M17" s="314">
        <f>+Valorizado!M271</f>
        <v>742969.08</v>
      </c>
      <c r="N17" s="314">
        <f>+Valorizado!N271</f>
        <v>1199244.3400000001</v>
      </c>
      <c r="O17" s="314">
        <f>+Valorizado!O271</f>
        <v>1199046.3400000001</v>
      </c>
      <c r="P17" s="314">
        <f>+Valorizado!P271</f>
        <v>1122818.5600000001</v>
      </c>
      <c r="Q17" s="314">
        <f>+Valorizado!Q271</f>
        <v>853088.44</v>
      </c>
      <c r="R17" s="314">
        <f>+Valorizado!R271</f>
        <v>745326.22</v>
      </c>
      <c r="S17" s="314">
        <f>+Valorizado!S271</f>
        <v>1133921.5900000001</v>
      </c>
      <c r="T17" s="314">
        <f>+Valorizado!T271</f>
        <v>1321658.23</v>
      </c>
      <c r="U17" s="314">
        <f>+Valorizado!U271</f>
        <v>1419169.66</v>
      </c>
      <c r="V17" s="314">
        <f>+Valorizado!V271</f>
        <v>1278378.56</v>
      </c>
      <c r="W17" s="314">
        <f>+Valorizado!W271</f>
        <v>1481845.03</v>
      </c>
      <c r="X17" s="314">
        <f>+Valorizado!X271</f>
        <v>1045532.92</v>
      </c>
      <c r="Y17" s="314">
        <f>+Valorizado!Y271</f>
        <v>642672.4</v>
      </c>
      <c r="Z17" s="314">
        <f>+Valorizado!Z271</f>
        <v>571769.03</v>
      </c>
      <c r="AA17" s="314">
        <f>+Valorizado!AA271</f>
        <v>676171.56</v>
      </c>
      <c r="AB17" s="314">
        <f>+Valorizado!AB271</f>
        <v>295156.26</v>
      </c>
      <c r="AC17" s="314">
        <f>+Valorizado!AC271</f>
        <v>241354.89</v>
      </c>
      <c r="AD17" s="314">
        <f>+Valorizado!AD271</f>
        <v>371138.07</v>
      </c>
      <c r="AE17" s="314">
        <f>+Valorizado!AE271</f>
        <v>252268.21</v>
      </c>
      <c r="AF17" s="314">
        <f>+Valorizado!AF271</f>
        <v>231553.75</v>
      </c>
      <c r="AG17" s="314">
        <f>+Valorizado!AG271</f>
        <v>54530.64</v>
      </c>
    </row>
    <row r="18" spans="1:33" s="36" customFormat="1" ht="9.9499999999999993" customHeight="1" x14ac:dyDescent="0.25">
      <c r="A18" s="40"/>
      <c r="B18" s="41"/>
      <c r="C18" s="42"/>
      <c r="D18" s="42"/>
      <c r="E18" s="43"/>
      <c r="F18" s="313"/>
      <c r="G18" s="313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</row>
    <row r="19" spans="1:33" s="36" customFormat="1" ht="15" customHeight="1" x14ac:dyDescent="0.25">
      <c r="A19" s="182" t="s">
        <v>82</v>
      </c>
      <c r="B19" s="41" t="str">
        <f>+Valorizado!C833</f>
        <v>INSTALACIONES SANITARIAS</v>
      </c>
      <c r="C19" s="42"/>
      <c r="D19" s="42"/>
      <c r="E19" s="43"/>
      <c r="F19" s="313">
        <f>+Valorizado!F833</f>
        <v>6443285.1500000004</v>
      </c>
      <c r="G19" s="313"/>
      <c r="H19" s="314">
        <f>+Valorizado!H833</f>
        <v>97298.46</v>
      </c>
      <c r="I19" s="314">
        <f>+Valorizado!I833</f>
        <v>97705.56</v>
      </c>
      <c r="J19" s="314">
        <f>+Valorizado!J833</f>
        <v>100962.41</v>
      </c>
      <c r="K19" s="314">
        <f>+Valorizado!K833</f>
        <v>109090.35</v>
      </c>
      <c r="L19" s="314">
        <f>+Valorizado!L833</f>
        <v>108852.44</v>
      </c>
      <c r="M19" s="314">
        <f>+Valorizado!M833</f>
        <v>112480.86</v>
      </c>
      <c r="N19" s="314">
        <f>+Valorizado!N833</f>
        <v>108852.44</v>
      </c>
      <c r="O19" s="314">
        <f>+Valorizado!O833</f>
        <v>112480.86</v>
      </c>
      <c r="P19" s="314">
        <f>+Valorizado!P833</f>
        <v>112480.86</v>
      </c>
      <c r="Q19" s="314">
        <f>+Valorizado!Q833</f>
        <v>113847.71</v>
      </c>
      <c r="R19" s="314">
        <f>+Valorizado!R833</f>
        <v>258181.28</v>
      </c>
      <c r="S19" s="314">
        <f>+Valorizado!S833</f>
        <v>311060.90000000002</v>
      </c>
      <c r="T19" s="314">
        <f>+Valorizado!T833</f>
        <v>324366.45</v>
      </c>
      <c r="U19" s="314">
        <f>+Valorizado!U833</f>
        <v>302336.95</v>
      </c>
      <c r="V19" s="314">
        <f>+Valorizado!V833</f>
        <v>311772.03000000003</v>
      </c>
      <c r="W19" s="314">
        <f>+Valorizado!W833</f>
        <v>313675.95</v>
      </c>
      <c r="X19" s="314">
        <f>+Valorizado!X833</f>
        <v>336403.63</v>
      </c>
      <c r="Y19" s="314">
        <f>+Valorizado!Y833</f>
        <v>403969.1</v>
      </c>
      <c r="Z19" s="314">
        <f>+Valorizado!Z833</f>
        <v>488064.07</v>
      </c>
      <c r="AA19" s="314">
        <f>+Valorizado!AA833</f>
        <v>561253.39</v>
      </c>
      <c r="AB19" s="314">
        <f>+Valorizado!AB833</f>
        <v>440864.53</v>
      </c>
      <c r="AC19" s="314">
        <f>+Valorizado!AC833</f>
        <v>385571.51</v>
      </c>
      <c r="AD19" s="314">
        <f>+Valorizado!AD833</f>
        <v>383612.29</v>
      </c>
      <c r="AE19" s="314">
        <f>+Valorizado!AE833</f>
        <v>299515.17</v>
      </c>
      <c r="AF19" s="314">
        <f>+Valorizado!AF833</f>
        <v>177271.77</v>
      </c>
      <c r="AG19" s="314">
        <f>+Valorizado!AG833</f>
        <v>71314.149999999994</v>
      </c>
    </row>
    <row r="20" spans="1:33" s="36" customFormat="1" ht="9.9499999999999993" customHeight="1" x14ac:dyDescent="0.25">
      <c r="A20" s="40"/>
      <c r="B20" s="41" t="s">
        <v>2232</v>
      </c>
      <c r="C20" s="42"/>
      <c r="D20" s="42"/>
      <c r="E20" s="43"/>
      <c r="F20" s="313"/>
      <c r="G20" s="313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</row>
    <row r="21" spans="1:33" s="36" customFormat="1" ht="15" customHeight="1" x14ac:dyDescent="0.25">
      <c r="A21" s="182" t="s">
        <v>83</v>
      </c>
      <c r="B21" s="41" t="str">
        <f>+Valorizado!C886</f>
        <v>INSTALACIONES ELECTRICAS</v>
      </c>
      <c r="C21" s="42"/>
      <c r="D21" s="42"/>
      <c r="E21" s="43"/>
      <c r="F21" s="313">
        <f>+Valorizado!F886</f>
        <v>6967897.3300000001</v>
      </c>
      <c r="G21" s="313"/>
      <c r="H21" s="314">
        <f>+Valorizado!H886</f>
        <v>0</v>
      </c>
      <c r="I21" s="314">
        <f>+Valorizado!I886</f>
        <v>0</v>
      </c>
      <c r="J21" s="314">
        <f>+Valorizado!J886</f>
        <v>70280.710000000006</v>
      </c>
      <c r="K21" s="314">
        <f>+Valorizado!K886</f>
        <v>95890.09</v>
      </c>
      <c r="L21" s="314">
        <f>+Valorizado!L886</f>
        <v>88829.77</v>
      </c>
      <c r="M21" s="314">
        <f>+Valorizado!M886</f>
        <v>154460.88</v>
      </c>
      <c r="N21" s="314">
        <f>+Valorizado!N886</f>
        <v>182645.51</v>
      </c>
      <c r="O21" s="314">
        <f>+Valorizado!O886</f>
        <v>188678.9</v>
      </c>
      <c r="P21" s="314">
        <f>+Valorizado!P886</f>
        <v>158423.25</v>
      </c>
      <c r="Q21" s="314">
        <f>+Valorizado!Q886</f>
        <v>115399.17</v>
      </c>
      <c r="R21" s="314">
        <f>+Valorizado!R886</f>
        <v>131544.5</v>
      </c>
      <c r="S21" s="314">
        <f>+Valorizado!S886</f>
        <v>164344.34</v>
      </c>
      <c r="T21" s="314">
        <f>+Valorizado!T886</f>
        <v>230927.04</v>
      </c>
      <c r="U21" s="314">
        <f>+Valorizado!U886</f>
        <v>277089.68</v>
      </c>
      <c r="V21" s="314">
        <f>+Valorizado!V886</f>
        <v>360837.26</v>
      </c>
      <c r="W21" s="314">
        <f>+Valorizado!W886</f>
        <v>369900.64</v>
      </c>
      <c r="X21" s="314">
        <f>+Valorizado!X886</f>
        <v>367218.06</v>
      </c>
      <c r="Y21" s="314">
        <f>+Valorizado!Y886</f>
        <v>379458.67</v>
      </c>
      <c r="Z21" s="314">
        <f>+Valorizado!Z886</f>
        <v>373438.96</v>
      </c>
      <c r="AA21" s="314">
        <f>+Valorizado!AA886</f>
        <v>412283.85</v>
      </c>
      <c r="AB21" s="314">
        <f>+Valorizado!AB886</f>
        <v>503242.74</v>
      </c>
      <c r="AC21" s="314">
        <f>+Valorizado!AC886</f>
        <v>561608.27</v>
      </c>
      <c r="AD21" s="314">
        <f>+Valorizado!AD886</f>
        <v>618124.36</v>
      </c>
      <c r="AE21" s="314">
        <f>+Valorizado!AE886</f>
        <v>546731.13</v>
      </c>
      <c r="AF21" s="314">
        <f>+Valorizado!AF886</f>
        <v>501058.89</v>
      </c>
      <c r="AG21" s="314">
        <f>+Valorizado!AG886</f>
        <v>115480.73</v>
      </c>
    </row>
    <row r="22" spans="1:33" s="36" customFormat="1" ht="9.9499999999999993" customHeight="1" x14ac:dyDescent="0.25">
      <c r="A22" s="40"/>
      <c r="B22" s="41"/>
      <c r="C22" s="42"/>
      <c r="D22" s="42"/>
      <c r="E22" s="43"/>
      <c r="F22" s="313"/>
      <c r="G22" s="313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</row>
    <row r="23" spans="1:33" s="36" customFormat="1" ht="15" customHeight="1" x14ac:dyDescent="0.25">
      <c r="A23" s="182" t="s">
        <v>84</v>
      </c>
      <c r="B23" s="41" t="str">
        <f>+Valorizado!C939</f>
        <v>INSTALACIONES MECANICAS</v>
      </c>
      <c r="C23" s="42"/>
      <c r="D23" s="42"/>
      <c r="E23" s="43"/>
      <c r="F23" s="313">
        <f>+Valorizado!F939</f>
        <v>16329536.41</v>
      </c>
      <c r="G23" s="313"/>
      <c r="H23" s="314">
        <f>+Valorizado!H939</f>
        <v>0</v>
      </c>
      <c r="I23" s="314">
        <f>+Valorizado!I939</f>
        <v>0</v>
      </c>
      <c r="J23" s="314">
        <f>+Valorizado!J939</f>
        <v>0</v>
      </c>
      <c r="K23" s="314">
        <f>+Valorizado!K939</f>
        <v>46730.19</v>
      </c>
      <c r="L23" s="314">
        <f>+Valorizado!L939</f>
        <v>748452.89</v>
      </c>
      <c r="M23" s="314">
        <f>+Valorizado!M939</f>
        <v>733203.06</v>
      </c>
      <c r="N23" s="314">
        <f>+Valorizado!N939</f>
        <v>704006.46</v>
      </c>
      <c r="O23" s="314">
        <f>+Valorizado!O939</f>
        <v>724068.32</v>
      </c>
      <c r="P23" s="314">
        <f>+Valorizado!P939</f>
        <v>809847.6</v>
      </c>
      <c r="Q23" s="314">
        <f>+Valorizado!Q939</f>
        <v>756824.15</v>
      </c>
      <c r="R23" s="314">
        <f>+Valorizado!R939</f>
        <v>958919.56</v>
      </c>
      <c r="S23" s="314">
        <f>+Valorizado!S939</f>
        <v>1035255.87</v>
      </c>
      <c r="T23" s="314">
        <f>+Valorizado!T939</f>
        <v>1030127.35</v>
      </c>
      <c r="U23" s="314">
        <f>+Valorizado!U939</f>
        <v>985725.23</v>
      </c>
      <c r="V23" s="314">
        <f>+Valorizado!V939</f>
        <v>1124352.43</v>
      </c>
      <c r="W23" s="314">
        <f>+Valorizado!W939</f>
        <v>1076394.8799999999</v>
      </c>
      <c r="X23" s="314">
        <f>+Valorizado!X939</f>
        <v>1055914.8600000001</v>
      </c>
      <c r="Y23" s="314">
        <f>+Valorizado!Y939</f>
        <v>1142254.81</v>
      </c>
      <c r="Z23" s="314">
        <f>+Valorizado!Z939</f>
        <v>850283.4</v>
      </c>
      <c r="AA23" s="314">
        <f>+Valorizado!AA939</f>
        <v>611548.07999999996</v>
      </c>
      <c r="AB23" s="314">
        <f>+Valorizado!AB939</f>
        <v>487683.05</v>
      </c>
      <c r="AC23" s="314">
        <f>+Valorizado!AC939</f>
        <v>388048.95</v>
      </c>
      <c r="AD23" s="314">
        <f>+Valorizado!AD939</f>
        <v>403870.74</v>
      </c>
      <c r="AE23" s="314">
        <f>+Valorizado!AE939</f>
        <v>361406.29</v>
      </c>
      <c r="AF23" s="314">
        <f>+Valorizado!AF939</f>
        <v>212690.39</v>
      </c>
      <c r="AG23" s="314">
        <f>+Valorizado!AG939</f>
        <v>81927.899999999994</v>
      </c>
    </row>
    <row r="24" spans="1:33" s="36" customFormat="1" ht="9.9499999999999993" customHeight="1" x14ac:dyDescent="0.25">
      <c r="A24" s="40"/>
      <c r="B24" s="41"/>
      <c r="C24" s="42"/>
      <c r="D24" s="42"/>
      <c r="E24" s="43"/>
      <c r="F24" s="313"/>
      <c r="G24" s="313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</row>
    <row r="25" spans="1:33" s="36" customFormat="1" ht="15" customHeight="1" x14ac:dyDescent="0.25">
      <c r="A25" s="182" t="s">
        <v>85</v>
      </c>
      <c r="B25" s="41" t="str">
        <f>+Valorizado!C1030</f>
        <v>TECNOLOGIA DE LA INFORMACION Y COMUNICACIONES - (TIC)</v>
      </c>
      <c r="C25" s="42"/>
      <c r="D25" s="42"/>
      <c r="E25" s="43"/>
      <c r="F25" s="313">
        <f>+Valorizado!F1030</f>
        <v>11922943.640000001</v>
      </c>
      <c r="G25" s="313"/>
      <c r="H25" s="314">
        <f>+Valorizado!H1030</f>
        <v>0</v>
      </c>
      <c r="I25" s="314">
        <f>+Valorizado!I1030</f>
        <v>0</v>
      </c>
      <c r="J25" s="314">
        <f>+Valorizado!J1030</f>
        <v>0</v>
      </c>
      <c r="K25" s="314">
        <f>+Valorizado!K1030</f>
        <v>122806.82</v>
      </c>
      <c r="L25" s="314">
        <f>+Valorizado!L1030</f>
        <v>183259.7</v>
      </c>
      <c r="M25" s="314">
        <f>+Valorizado!M1030</f>
        <v>481072.94</v>
      </c>
      <c r="N25" s="314">
        <f>+Valorizado!N1030</f>
        <v>572847.68999999994</v>
      </c>
      <c r="O25" s="314">
        <f>+Valorizado!O1030</f>
        <v>575445.97</v>
      </c>
      <c r="P25" s="314">
        <f>+Valorizado!P1030</f>
        <v>611775.14</v>
      </c>
      <c r="Q25" s="314">
        <f>+Valorizado!Q1030</f>
        <v>608077.67000000004</v>
      </c>
      <c r="R25" s="314">
        <f>+Valorizado!R1030</f>
        <v>673228.86</v>
      </c>
      <c r="S25" s="314">
        <f>+Valorizado!S1030</f>
        <v>651511.80000000005</v>
      </c>
      <c r="T25" s="314">
        <f>+Valorizado!T1030</f>
        <v>673228.86</v>
      </c>
      <c r="U25" s="314">
        <f>+Valorizado!U1030</f>
        <v>651511.80000000005</v>
      </c>
      <c r="V25" s="314">
        <f>+Valorizado!V1030</f>
        <v>666827.55000000005</v>
      </c>
      <c r="W25" s="314">
        <f>+Valorizado!W1030</f>
        <v>561093.67000000004</v>
      </c>
      <c r="X25" s="314">
        <f>+Valorizado!X1030</f>
        <v>562196.68999999994</v>
      </c>
      <c r="Y25" s="314">
        <f>+Valorizado!Y1030</f>
        <v>644821.56999999995</v>
      </c>
      <c r="Z25" s="314">
        <f>+Valorizado!Z1030</f>
        <v>672795.11</v>
      </c>
      <c r="AA25" s="314">
        <f>+Valorizado!AA1030</f>
        <v>711721.72</v>
      </c>
      <c r="AB25" s="314">
        <f>+Valorizado!AB1030</f>
        <v>655077.09</v>
      </c>
      <c r="AC25" s="314">
        <f>+Valorizado!AC1030</f>
        <v>537979.96</v>
      </c>
      <c r="AD25" s="314">
        <f>+Valorizado!AD1030</f>
        <v>448795.22</v>
      </c>
      <c r="AE25" s="314">
        <f>+Valorizado!AE1030</f>
        <v>366200.29</v>
      </c>
      <c r="AF25" s="314">
        <f>+Valorizado!AF1030</f>
        <v>273549.09999999998</v>
      </c>
      <c r="AG25" s="314">
        <f>+Valorizado!AG1030</f>
        <v>17118.47</v>
      </c>
    </row>
    <row r="26" spans="1:33" s="36" customFormat="1" ht="9.9499999999999993" customHeight="1" thickBot="1" x14ac:dyDescent="0.3">
      <c r="A26" s="44"/>
      <c r="B26" s="42"/>
      <c r="C26" s="42"/>
      <c r="D26" s="42"/>
      <c r="E26" s="43"/>
      <c r="F26" s="45"/>
      <c r="G26" s="315"/>
      <c r="H26" s="31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317"/>
      <c r="AF26" s="317"/>
      <c r="AG26" s="317"/>
    </row>
    <row r="27" spans="1:33" s="36" customFormat="1" ht="15" customHeight="1" thickTop="1" x14ac:dyDescent="0.25">
      <c r="A27" s="97"/>
      <c r="B27" s="98" t="str">
        <f>+Valorizado!C1068</f>
        <v>COSTO DIRECTO</v>
      </c>
      <c r="C27" s="98"/>
      <c r="D27" s="98"/>
      <c r="E27" s="99"/>
      <c r="F27" s="100">
        <f>+Valorizado!F1068</f>
        <v>108300614.72</v>
      </c>
      <c r="G27" s="309"/>
      <c r="H27" s="303">
        <f>+Valorizado!H1068</f>
        <v>1813373.9100000001</v>
      </c>
      <c r="I27" s="100">
        <f>+Valorizado!I1068</f>
        <v>2616356.46</v>
      </c>
      <c r="J27" s="100">
        <f>+Valorizado!J1068</f>
        <v>2051181.39</v>
      </c>
      <c r="K27" s="100">
        <f>+Valorizado!K1068</f>
        <v>8399173.2800000012</v>
      </c>
      <c r="L27" s="100">
        <f>+Valorizado!L1068</f>
        <v>6547677.2699999996</v>
      </c>
      <c r="M27" s="100">
        <f>+Valorizado!M1068</f>
        <v>5576813.4799999995</v>
      </c>
      <c r="N27" s="100">
        <f>+Valorizado!N1068</f>
        <v>6349791.3899999997</v>
      </c>
      <c r="O27" s="100">
        <f>+Valorizado!O1068</f>
        <v>4874565.7800000012</v>
      </c>
      <c r="P27" s="100">
        <f>+Valorizado!P1068</f>
        <v>5001936.32</v>
      </c>
      <c r="Q27" s="100">
        <f>+Valorizado!Q1068</f>
        <v>3579160.51</v>
      </c>
      <c r="R27" s="100">
        <f>+Valorizado!R1068</f>
        <v>4669633.1500000004</v>
      </c>
      <c r="S27" s="100">
        <f>+Valorizado!S1068</f>
        <v>5135292.49</v>
      </c>
      <c r="T27" s="100">
        <f>+Valorizado!T1068</f>
        <v>4333967.1999999993</v>
      </c>
      <c r="U27" s="100">
        <f>+Valorizado!U1068</f>
        <v>4773983.3899999997</v>
      </c>
      <c r="V27" s="100">
        <f>+Valorizado!V1068</f>
        <v>6061662.4799999995</v>
      </c>
      <c r="W27" s="100">
        <f>+Valorizado!W1068</f>
        <v>6588666.6199999992</v>
      </c>
      <c r="X27" s="100">
        <f>+Valorizado!X1068</f>
        <v>6159955.4399999995</v>
      </c>
      <c r="Y27" s="100">
        <f>+Valorizado!Y1068</f>
        <v>4770675.12</v>
      </c>
      <c r="Z27" s="100">
        <f>+Valorizado!Z1068</f>
        <v>3253294.2400000007</v>
      </c>
      <c r="AA27" s="100">
        <f>+Valorizado!AA1068</f>
        <v>3522939.34</v>
      </c>
      <c r="AB27" s="100">
        <f>+Valorizado!AB1068</f>
        <v>3059024.4299999997</v>
      </c>
      <c r="AC27" s="100">
        <f>+Valorizado!AC1068</f>
        <v>2588992.56</v>
      </c>
      <c r="AD27" s="100">
        <f>+Valorizado!AD1068</f>
        <v>2514963.33</v>
      </c>
      <c r="AE27" s="100">
        <f>+Valorizado!AE1068</f>
        <v>2072598.15</v>
      </c>
      <c r="AF27" s="100">
        <f>+Valorizado!AF1068</f>
        <v>1587265.69</v>
      </c>
      <c r="AG27" s="100">
        <f>+Valorizado!AG1068</f>
        <v>397671.29999996722</v>
      </c>
    </row>
    <row r="28" spans="1:33" s="36" customFormat="1" ht="15" customHeight="1" x14ac:dyDescent="0.25">
      <c r="A28" s="101"/>
      <c r="B28" s="102" t="str">
        <f>+Valorizado!C1069</f>
        <v>GASTOS GENERALES</v>
      </c>
      <c r="C28" s="102"/>
      <c r="D28" s="529">
        <f>+Valorizado!D1069</f>
        <v>0.118314299</v>
      </c>
      <c r="E28" s="530"/>
      <c r="F28" s="104">
        <f>ROUND(F27*$D$28,2)</f>
        <v>12813511.310000001</v>
      </c>
      <c r="G28" s="310"/>
      <c r="H28" s="216">
        <f>+H27*11.831429879%</f>
        <v>214548.06260573058</v>
      </c>
      <c r="I28" s="216">
        <f t="shared" ref="I28:AG28" si="0">+I27*11.831429879%</f>
        <v>309552.37994958664</v>
      </c>
      <c r="J28" s="216">
        <f t="shared" si="0"/>
        <v>242684.0878489475</v>
      </c>
      <c r="K28" s="216">
        <f t="shared" si="0"/>
        <v>993742.29703890439</v>
      </c>
      <c r="L28" s="216">
        <f t="shared" si="0"/>
        <v>774683.84490327141</v>
      </c>
      <c r="M28" s="216">
        <f t="shared" si="0"/>
        <v>659816.77636881964</v>
      </c>
      <c r="N28" s="216">
        <f t="shared" si="0"/>
        <v>751271.11577062937</v>
      </c>
      <c r="O28" s="216">
        <f t="shared" si="0"/>
        <v>576730.83216642949</v>
      </c>
      <c r="P28" s="216">
        <f t="shared" si="0"/>
        <v>591800.58829303307</v>
      </c>
      <c r="Q28" s="216">
        <f t="shared" si="0"/>
        <v>423465.86599750875</v>
      </c>
      <c r="R28" s="216">
        <f t="shared" si="0"/>
        <v>552484.37174878886</v>
      </c>
      <c r="S28" s="216">
        <f t="shared" si="0"/>
        <v>607578.5300359031</v>
      </c>
      <c r="T28" s="216">
        <f t="shared" si="0"/>
        <v>512770.2902468596</v>
      </c>
      <c r="U28" s="216">
        <f t="shared" si="0"/>
        <v>564830.49722295708</v>
      </c>
      <c r="V28" s="216">
        <f t="shared" si="0"/>
        <v>717181.34582285234</v>
      </c>
      <c r="W28" s="216">
        <f t="shared" si="0"/>
        <v>779533.47110637929</v>
      </c>
      <c r="X28" s="216">
        <f t="shared" si="0"/>
        <v>728810.80846124585</v>
      </c>
      <c r="Y28" s="216">
        <f t="shared" si="0"/>
        <v>564439.08157769905</v>
      </c>
      <c r="Z28" s="216">
        <f t="shared" si="0"/>
        <v>384911.22676314606</v>
      </c>
      <c r="AA28" s="216">
        <f t="shared" si="0"/>
        <v>416814.09769180533</v>
      </c>
      <c r="AB28" s="216">
        <f t="shared" si="0"/>
        <v>361926.33041692938</v>
      </c>
      <c r="AC28" s="216">
        <f t="shared" si="0"/>
        <v>306314.83930892701</v>
      </c>
      <c r="AD28" s="216">
        <f t="shared" si="0"/>
        <v>297556.12287151336</v>
      </c>
      <c r="AE28" s="216">
        <f t="shared" si="0"/>
        <v>245217.9967907012</v>
      </c>
      <c r="AF28" s="216">
        <f t="shared" si="0"/>
        <v>187796.2271057755</v>
      </c>
      <c r="AG28" s="216">
        <f t="shared" si="0"/>
        <v>47050.201008403848</v>
      </c>
    </row>
    <row r="29" spans="1:33" s="36" customFormat="1" ht="15" customHeight="1" x14ac:dyDescent="0.25">
      <c r="A29" s="101"/>
      <c r="B29" s="102" t="str">
        <f>+Valorizado!C1070</f>
        <v xml:space="preserve">UTILIDAD      </v>
      </c>
      <c r="C29" s="102"/>
      <c r="D29" s="102"/>
      <c r="E29" s="103">
        <f>+Valorizado!D1070</f>
        <v>0.1</v>
      </c>
      <c r="F29" s="104">
        <f>ROUND(+F27*$E$29,2)</f>
        <v>10830061.470000001</v>
      </c>
      <c r="G29" s="310"/>
      <c r="H29" s="216">
        <f>+H27*0.1</f>
        <v>181337.39100000003</v>
      </c>
      <c r="I29" s="216">
        <f t="shared" ref="I29:AG29" si="1">+I27*0.1</f>
        <v>261635.64600000001</v>
      </c>
      <c r="J29" s="216">
        <f t="shared" si="1"/>
        <v>205118.139</v>
      </c>
      <c r="K29" s="216">
        <f t="shared" si="1"/>
        <v>839917.32800000021</v>
      </c>
      <c r="L29" s="216">
        <f t="shared" si="1"/>
        <v>654767.72699999996</v>
      </c>
      <c r="M29" s="216">
        <f t="shared" si="1"/>
        <v>557681.348</v>
      </c>
      <c r="N29" s="216">
        <f t="shared" si="1"/>
        <v>634979.13899999997</v>
      </c>
      <c r="O29" s="216">
        <f t="shared" si="1"/>
        <v>487456.57800000015</v>
      </c>
      <c r="P29" s="216">
        <f t="shared" si="1"/>
        <v>500193.63200000004</v>
      </c>
      <c r="Q29" s="216">
        <f t="shared" si="1"/>
        <v>357916.05099999998</v>
      </c>
      <c r="R29" s="216">
        <f t="shared" si="1"/>
        <v>466963.31500000006</v>
      </c>
      <c r="S29" s="216">
        <f t="shared" si="1"/>
        <v>513529.24900000007</v>
      </c>
      <c r="T29" s="216">
        <f t="shared" si="1"/>
        <v>433396.72</v>
      </c>
      <c r="U29" s="216">
        <f t="shared" si="1"/>
        <v>477398.33899999998</v>
      </c>
      <c r="V29" s="216">
        <f t="shared" si="1"/>
        <v>606166.24800000002</v>
      </c>
      <c r="W29" s="216">
        <f t="shared" si="1"/>
        <v>658866.66200000001</v>
      </c>
      <c r="X29" s="216">
        <f t="shared" si="1"/>
        <v>615995.54399999999</v>
      </c>
      <c r="Y29" s="216">
        <f t="shared" si="1"/>
        <v>477067.51200000005</v>
      </c>
      <c r="Z29" s="216">
        <f t="shared" si="1"/>
        <v>325329.42400000012</v>
      </c>
      <c r="AA29" s="216">
        <f t="shared" si="1"/>
        <v>352293.93400000001</v>
      </c>
      <c r="AB29" s="216">
        <f t="shared" si="1"/>
        <v>305902.44299999997</v>
      </c>
      <c r="AC29" s="216">
        <f t="shared" si="1"/>
        <v>258899.25600000002</v>
      </c>
      <c r="AD29" s="216">
        <f t="shared" si="1"/>
        <v>251496.33300000001</v>
      </c>
      <c r="AE29" s="216">
        <f t="shared" si="1"/>
        <v>207259.815</v>
      </c>
      <c r="AF29" s="216">
        <f t="shared" si="1"/>
        <v>158726.56900000002</v>
      </c>
      <c r="AG29" s="216">
        <f t="shared" si="1"/>
        <v>39767.129999996723</v>
      </c>
    </row>
    <row r="30" spans="1:33" s="36" customFormat="1" ht="15" customHeight="1" x14ac:dyDescent="0.25">
      <c r="A30" s="101"/>
      <c r="B30" s="102" t="str">
        <f>+Valorizado!C1071</f>
        <v>SUB-TOTAL</v>
      </c>
      <c r="C30" s="102"/>
      <c r="D30" s="102"/>
      <c r="E30" s="103"/>
      <c r="F30" s="104">
        <f t="shared" ref="F30" si="2">+SUM(F27:F29)</f>
        <v>131944187.5</v>
      </c>
      <c r="G30" s="310"/>
      <c r="H30" s="216">
        <f>+SUM(H27:H29)</f>
        <v>2209259.3636057307</v>
      </c>
      <c r="I30" s="216">
        <f t="shared" ref="I30:AG30" si="3">+SUM(I27:I29)</f>
        <v>3187544.4859495866</v>
      </c>
      <c r="J30" s="216">
        <f t="shared" si="3"/>
        <v>2498983.6168489475</v>
      </c>
      <c r="K30" s="216">
        <f t="shared" si="3"/>
        <v>10232832.905038906</v>
      </c>
      <c r="L30" s="216">
        <f t="shared" si="3"/>
        <v>7977128.8419032712</v>
      </c>
      <c r="M30" s="216">
        <f t="shared" si="3"/>
        <v>6794311.6043688199</v>
      </c>
      <c r="N30" s="216">
        <f t="shared" si="3"/>
        <v>7736041.6447706297</v>
      </c>
      <c r="O30" s="216">
        <f t="shared" si="3"/>
        <v>5938753.1901664305</v>
      </c>
      <c r="P30" s="216">
        <f t="shared" si="3"/>
        <v>6093930.5402930332</v>
      </c>
      <c r="Q30" s="216">
        <f t="shared" si="3"/>
        <v>4360542.4269975089</v>
      </c>
      <c r="R30" s="216">
        <f t="shared" si="3"/>
        <v>5689080.83674879</v>
      </c>
      <c r="S30" s="216">
        <f t="shared" si="3"/>
        <v>6256400.2690359028</v>
      </c>
      <c r="T30" s="216">
        <f t="shared" si="3"/>
        <v>5280134.2102468582</v>
      </c>
      <c r="U30" s="216">
        <f t="shared" si="3"/>
        <v>5816212.2262229566</v>
      </c>
      <c r="V30" s="216">
        <f t="shared" si="3"/>
        <v>7385010.0738228513</v>
      </c>
      <c r="W30" s="216">
        <f t="shared" si="3"/>
        <v>8027066.753106378</v>
      </c>
      <c r="X30" s="216">
        <f t="shared" si="3"/>
        <v>7504761.7924612453</v>
      </c>
      <c r="Y30" s="216">
        <f t="shared" si="3"/>
        <v>5812181.7135776989</v>
      </c>
      <c r="Z30" s="216">
        <f t="shared" si="3"/>
        <v>3963534.8907631468</v>
      </c>
      <c r="AA30" s="216">
        <f t="shared" si="3"/>
        <v>4292047.3716918053</v>
      </c>
      <c r="AB30" s="216">
        <f t="shared" si="3"/>
        <v>3726853.2034169291</v>
      </c>
      <c r="AC30" s="216">
        <f t="shared" si="3"/>
        <v>3154206.6553089269</v>
      </c>
      <c r="AD30" s="216">
        <f t="shared" si="3"/>
        <v>3064015.7858715137</v>
      </c>
      <c r="AE30" s="216">
        <f t="shared" si="3"/>
        <v>2525075.9617907009</v>
      </c>
      <c r="AF30" s="216">
        <f t="shared" si="3"/>
        <v>1933788.4861057755</v>
      </c>
      <c r="AG30" s="216">
        <f t="shared" si="3"/>
        <v>484488.63100836781</v>
      </c>
    </row>
    <row r="31" spans="1:33" s="36" customFormat="1" ht="15" customHeight="1" x14ac:dyDescent="0.25">
      <c r="A31" s="101"/>
      <c r="B31" s="102" t="str">
        <f>+Valorizado!C1072</f>
        <v>IGV</v>
      </c>
      <c r="C31" s="102"/>
      <c r="D31" s="102"/>
      <c r="E31" s="103">
        <f>+Valorizado!D1072</f>
        <v>0.18</v>
      </c>
      <c r="F31" s="104">
        <f t="shared" ref="F31" si="4">+F30*$E$31</f>
        <v>23749953.75</v>
      </c>
      <c r="G31" s="310"/>
      <c r="H31" s="216">
        <f>+H30*0.18</f>
        <v>397666.68544903153</v>
      </c>
      <c r="I31" s="216">
        <f t="shared" ref="I31:AG31" si="5">+I30*0.18</f>
        <v>573758.00747092557</v>
      </c>
      <c r="J31" s="216">
        <f t="shared" si="5"/>
        <v>449817.05103281053</v>
      </c>
      <c r="K31" s="216">
        <f t="shared" si="5"/>
        <v>1841909.922907003</v>
      </c>
      <c r="L31" s="216">
        <f t="shared" si="5"/>
        <v>1435883.1915425886</v>
      </c>
      <c r="M31" s="216">
        <f t="shared" si="5"/>
        <v>1222976.0887863876</v>
      </c>
      <c r="N31" s="216">
        <f t="shared" si="5"/>
        <v>1392487.4960587132</v>
      </c>
      <c r="O31" s="216">
        <f t="shared" si="5"/>
        <v>1068975.5742299575</v>
      </c>
      <c r="P31" s="216">
        <f t="shared" si="5"/>
        <v>1096907.497252746</v>
      </c>
      <c r="Q31" s="216">
        <f t="shared" si="5"/>
        <v>784897.63685955154</v>
      </c>
      <c r="R31" s="216">
        <f t="shared" si="5"/>
        <v>1024034.5506147821</v>
      </c>
      <c r="S31" s="216">
        <f t="shared" si="5"/>
        <v>1126152.0484264626</v>
      </c>
      <c r="T31" s="216">
        <f t="shared" si="5"/>
        <v>950424.15784443449</v>
      </c>
      <c r="U31" s="216">
        <f t="shared" si="5"/>
        <v>1046918.2007201321</v>
      </c>
      <c r="V31" s="216">
        <f t="shared" si="5"/>
        <v>1329301.8132881131</v>
      </c>
      <c r="W31" s="216">
        <f t="shared" si="5"/>
        <v>1444872.015559148</v>
      </c>
      <c r="X31" s="216">
        <f t="shared" si="5"/>
        <v>1350857.1226430242</v>
      </c>
      <c r="Y31" s="216">
        <f t="shared" si="5"/>
        <v>1046192.7084439858</v>
      </c>
      <c r="Z31" s="216">
        <f t="shared" si="5"/>
        <v>713436.28033736639</v>
      </c>
      <c r="AA31" s="216">
        <f t="shared" si="5"/>
        <v>772568.52690452489</v>
      </c>
      <c r="AB31" s="216">
        <f t="shared" si="5"/>
        <v>670833.57661504718</v>
      </c>
      <c r="AC31" s="216">
        <f t="shared" si="5"/>
        <v>567757.19795560685</v>
      </c>
      <c r="AD31" s="216">
        <f t="shared" si="5"/>
        <v>551522.84145687241</v>
      </c>
      <c r="AE31" s="216">
        <f t="shared" si="5"/>
        <v>454513.67312232614</v>
      </c>
      <c r="AF31" s="216">
        <f t="shared" si="5"/>
        <v>348081.92749903956</v>
      </c>
      <c r="AG31" s="216">
        <f t="shared" si="5"/>
        <v>87207.953581506197</v>
      </c>
    </row>
    <row r="32" spans="1:33" s="36" customFormat="1" ht="15" customHeight="1" x14ac:dyDescent="0.25">
      <c r="A32" s="105"/>
      <c r="B32" s="106"/>
      <c r="C32" s="106"/>
      <c r="D32" s="106"/>
      <c r="E32" s="107"/>
      <c r="F32" s="108">
        <f>ROUND(F31+F30,2)</f>
        <v>155694141.25</v>
      </c>
      <c r="G32" s="309"/>
      <c r="H32" s="216">
        <f>+H31+H30</f>
        <v>2606926.0490547623</v>
      </c>
      <c r="I32" s="216">
        <f t="shared" ref="I32:AG32" si="6">+I31+I30</f>
        <v>3761302.4934205124</v>
      </c>
      <c r="J32" s="216">
        <f t="shared" si="6"/>
        <v>2948800.667881758</v>
      </c>
      <c r="K32" s="216">
        <f t="shared" si="6"/>
        <v>12074742.827945909</v>
      </c>
      <c r="L32" s="216">
        <f t="shared" si="6"/>
        <v>9413012.0334458593</v>
      </c>
      <c r="M32" s="216">
        <f t="shared" si="6"/>
        <v>8017287.6931552077</v>
      </c>
      <c r="N32" s="216">
        <f t="shared" si="6"/>
        <v>9128529.1408293433</v>
      </c>
      <c r="O32" s="216">
        <f t="shared" si="6"/>
        <v>7007728.7643963881</v>
      </c>
      <c r="P32" s="216">
        <f t="shared" si="6"/>
        <v>7190838.0375457797</v>
      </c>
      <c r="Q32" s="216">
        <f t="shared" si="6"/>
        <v>5145440.0638570599</v>
      </c>
      <c r="R32" s="216">
        <f t="shared" si="6"/>
        <v>6713115.3873635717</v>
      </c>
      <c r="S32" s="216">
        <f t="shared" si="6"/>
        <v>7382552.3174623651</v>
      </c>
      <c r="T32" s="216">
        <f t="shared" si="6"/>
        <v>6230558.3680912927</v>
      </c>
      <c r="U32" s="216">
        <f t="shared" si="6"/>
        <v>6863130.4269430889</v>
      </c>
      <c r="V32" s="216">
        <f t="shared" si="6"/>
        <v>8714311.8871109635</v>
      </c>
      <c r="W32" s="216">
        <f t="shared" si="6"/>
        <v>9471938.7686655261</v>
      </c>
      <c r="X32" s="216">
        <f t="shared" si="6"/>
        <v>8855618.91510427</v>
      </c>
      <c r="Y32" s="216">
        <f t="shared" si="6"/>
        <v>6858374.4220216852</v>
      </c>
      <c r="Z32" s="216">
        <f t="shared" si="6"/>
        <v>4676971.1711005131</v>
      </c>
      <c r="AA32" s="216">
        <f t="shared" si="6"/>
        <v>5064615.8985963305</v>
      </c>
      <c r="AB32" s="216">
        <f t="shared" si="6"/>
        <v>4397686.7800319763</v>
      </c>
      <c r="AC32" s="216">
        <f t="shared" si="6"/>
        <v>3721963.8532645339</v>
      </c>
      <c r="AD32" s="216">
        <f t="shared" si="6"/>
        <v>3615538.6273283861</v>
      </c>
      <c r="AE32" s="216">
        <f t="shared" si="6"/>
        <v>2979589.6349130273</v>
      </c>
      <c r="AF32" s="216">
        <f t="shared" si="6"/>
        <v>2281870.413604815</v>
      </c>
      <c r="AG32" s="216">
        <f t="shared" si="6"/>
        <v>571696.58458987402</v>
      </c>
    </row>
    <row r="33" spans="1:33" s="36" customFormat="1" ht="15" customHeight="1" x14ac:dyDescent="0.25">
      <c r="A33" s="105"/>
      <c r="B33" s="300" t="s">
        <v>457</v>
      </c>
      <c r="C33" s="106"/>
      <c r="D33" s="106"/>
      <c r="E33" s="107"/>
      <c r="F33" s="108"/>
      <c r="G33" s="309"/>
      <c r="H33" s="304">
        <f t="shared" ref="H33" si="7">+H32+G33</f>
        <v>2606926.0490547623</v>
      </c>
      <c r="I33" s="304">
        <f t="shared" ref="I33" si="8">+I32+H33</f>
        <v>6368228.5424752748</v>
      </c>
      <c r="J33" s="304">
        <f t="shared" ref="J33" si="9">+J32+I33</f>
        <v>9317029.2103570327</v>
      </c>
      <c r="K33" s="304">
        <f t="shared" ref="K33" si="10">+K32+J33</f>
        <v>21391772.038302943</v>
      </c>
      <c r="L33" s="304">
        <f t="shared" ref="L33" si="11">+L32+K33</f>
        <v>30804784.071748801</v>
      </c>
      <c r="M33" s="304">
        <f t="shared" ref="M33" si="12">+M32+L33</f>
        <v>38822071.764904007</v>
      </c>
      <c r="N33" s="304">
        <f t="shared" ref="N33" si="13">+N32+M33</f>
        <v>47950600.905733347</v>
      </c>
      <c r="O33" s="304">
        <f t="shared" ref="O33" si="14">+O32+N33</f>
        <v>54958329.670129731</v>
      </c>
      <c r="P33" s="304">
        <f t="shared" ref="P33" si="15">+P32+O33</f>
        <v>62149167.707675509</v>
      </c>
      <c r="Q33" s="304">
        <f t="shared" ref="Q33" si="16">+Q32+P33</f>
        <v>67294607.771532565</v>
      </c>
      <c r="R33" s="304">
        <f t="shared" ref="R33" si="17">+R32+Q33</f>
        <v>74007723.158896133</v>
      </c>
      <c r="S33" s="304">
        <f t="shared" ref="S33" si="18">+S32+R33</f>
        <v>81390275.476358503</v>
      </c>
      <c r="T33" s="304">
        <f t="shared" ref="T33" si="19">+T32+S33</f>
        <v>87620833.844449788</v>
      </c>
      <c r="U33" s="304">
        <f t="shared" ref="U33" si="20">+U32+T33</f>
        <v>94483964.271392882</v>
      </c>
      <c r="V33" s="304">
        <f t="shared" ref="V33" si="21">+V32+U33</f>
        <v>103198276.15850385</v>
      </c>
      <c r="W33" s="304">
        <f t="shared" ref="W33" si="22">+W32+V33</f>
        <v>112670214.92716937</v>
      </c>
      <c r="X33" s="304">
        <f t="shared" ref="X33" si="23">+X32+W33</f>
        <v>121525833.84227364</v>
      </c>
      <c r="Y33" s="304">
        <f t="shared" ref="Y33" si="24">+Y32+X33</f>
        <v>128384208.26429532</v>
      </c>
      <c r="Z33" s="304">
        <f t="shared" ref="Z33" si="25">+Z32+Y33</f>
        <v>133061179.43539584</v>
      </c>
      <c r="AA33" s="304">
        <f t="shared" ref="AA33" si="26">+AA32+Z33</f>
        <v>138125795.33399215</v>
      </c>
      <c r="AB33" s="304">
        <f t="shared" ref="AB33" si="27">+AB32+AA33</f>
        <v>142523482.11402413</v>
      </c>
      <c r="AC33" s="304">
        <f t="shared" ref="AC33" si="28">+AC32+AB33</f>
        <v>146245445.96728867</v>
      </c>
      <c r="AD33" s="304">
        <f t="shared" ref="AD33" si="29">+AD32+AC33</f>
        <v>149860984.59461707</v>
      </c>
      <c r="AE33" s="304">
        <f t="shared" ref="AE33" si="30">+AE32+AD33</f>
        <v>152840574.2295301</v>
      </c>
      <c r="AF33" s="304">
        <f t="shared" ref="AF33" si="31">+AF32+AE33</f>
        <v>155122444.64313492</v>
      </c>
      <c r="AG33" s="304">
        <f t="shared" ref="AG33" si="32">+AG32+AF33</f>
        <v>155694141.22772479</v>
      </c>
    </row>
    <row r="34" spans="1:33" s="36" customFormat="1" ht="15" customHeight="1" x14ac:dyDescent="0.25">
      <c r="A34" s="46"/>
      <c r="B34" s="49" t="s">
        <v>87</v>
      </c>
      <c r="C34" s="49"/>
      <c r="D34" s="49"/>
      <c r="E34" s="50"/>
      <c r="F34" s="51"/>
      <c r="G34" s="311"/>
      <c r="H34" s="305">
        <f t="shared" ref="H34" si="33">ROUND(H32/$F$32,5)</f>
        <v>1.6740000000000001E-2</v>
      </c>
      <c r="I34" s="305">
        <f t="shared" ref="I34:AG34" si="34">ROUND(I32/$F$32,5)</f>
        <v>2.4160000000000001E-2</v>
      </c>
      <c r="J34" s="305">
        <f t="shared" si="34"/>
        <v>1.8939999999999999E-2</v>
      </c>
      <c r="K34" s="305">
        <f t="shared" si="34"/>
        <v>7.7549999999999994E-2</v>
      </c>
      <c r="L34" s="305">
        <f t="shared" si="34"/>
        <v>6.046E-2</v>
      </c>
      <c r="M34" s="305">
        <f t="shared" si="34"/>
        <v>5.1490000000000001E-2</v>
      </c>
      <c r="N34" s="305">
        <f t="shared" si="34"/>
        <v>5.8630000000000002E-2</v>
      </c>
      <c r="O34" s="305">
        <f t="shared" si="34"/>
        <v>4.5010000000000001E-2</v>
      </c>
      <c r="P34" s="305">
        <f t="shared" si="34"/>
        <v>4.6190000000000002E-2</v>
      </c>
      <c r="Q34" s="305">
        <f t="shared" si="34"/>
        <v>3.3050000000000003E-2</v>
      </c>
      <c r="R34" s="305">
        <f t="shared" si="34"/>
        <v>4.3119999999999999E-2</v>
      </c>
      <c r="S34" s="305">
        <f t="shared" si="34"/>
        <v>4.7419999999999997E-2</v>
      </c>
      <c r="T34" s="305">
        <f t="shared" si="34"/>
        <v>4.002E-2</v>
      </c>
      <c r="U34" s="305">
        <f t="shared" si="34"/>
        <v>4.4080000000000001E-2</v>
      </c>
      <c r="V34" s="305">
        <f t="shared" si="34"/>
        <v>5.5969999999999999E-2</v>
      </c>
      <c r="W34" s="305">
        <f t="shared" si="34"/>
        <v>6.0839999999999998E-2</v>
      </c>
      <c r="X34" s="305">
        <f t="shared" si="34"/>
        <v>5.688E-2</v>
      </c>
      <c r="Y34" s="305">
        <f t="shared" si="34"/>
        <v>4.4049999999999999E-2</v>
      </c>
      <c r="Z34" s="305">
        <f t="shared" si="34"/>
        <v>3.0040000000000001E-2</v>
      </c>
      <c r="AA34" s="305">
        <f t="shared" si="34"/>
        <v>3.2530000000000003E-2</v>
      </c>
      <c r="AB34" s="305">
        <f t="shared" si="34"/>
        <v>2.8250000000000001E-2</v>
      </c>
      <c r="AC34" s="305">
        <f t="shared" si="34"/>
        <v>2.3910000000000001E-2</v>
      </c>
      <c r="AD34" s="305">
        <f t="shared" si="34"/>
        <v>2.3220000000000001E-2</v>
      </c>
      <c r="AE34" s="305">
        <f t="shared" si="34"/>
        <v>1.9140000000000001E-2</v>
      </c>
      <c r="AF34" s="305">
        <f t="shared" si="34"/>
        <v>1.4659999999999999E-2</v>
      </c>
      <c r="AG34" s="305">
        <f t="shared" si="34"/>
        <v>3.6700000000000001E-3</v>
      </c>
    </row>
    <row r="35" spans="1:33" s="36" customFormat="1" ht="15" customHeight="1" x14ac:dyDescent="0.25">
      <c r="A35" s="47"/>
      <c r="B35" s="48" t="s">
        <v>88</v>
      </c>
      <c r="C35" s="48"/>
      <c r="D35" s="48"/>
      <c r="E35" s="52"/>
      <c r="F35" s="53"/>
      <c r="G35" s="312"/>
      <c r="H35" s="306">
        <f>+H34+G35</f>
        <v>1.6740000000000001E-2</v>
      </c>
      <c r="I35" s="306">
        <f t="shared" ref="I35:AG35" si="35">+I34+H35</f>
        <v>4.0900000000000006E-2</v>
      </c>
      <c r="J35" s="306">
        <f t="shared" si="35"/>
        <v>5.9840000000000004E-2</v>
      </c>
      <c r="K35" s="306">
        <f t="shared" si="35"/>
        <v>0.13739000000000001</v>
      </c>
      <c r="L35" s="306">
        <f t="shared" si="35"/>
        <v>0.19785000000000003</v>
      </c>
      <c r="M35" s="306">
        <f t="shared" si="35"/>
        <v>0.24934000000000003</v>
      </c>
      <c r="N35" s="306">
        <f t="shared" si="35"/>
        <v>0.30797000000000002</v>
      </c>
      <c r="O35" s="306">
        <f t="shared" si="35"/>
        <v>0.35298000000000002</v>
      </c>
      <c r="P35" s="306">
        <f t="shared" si="35"/>
        <v>0.39917000000000002</v>
      </c>
      <c r="Q35" s="306">
        <f t="shared" si="35"/>
        <v>0.43222000000000005</v>
      </c>
      <c r="R35" s="306">
        <f t="shared" si="35"/>
        <v>0.47534000000000004</v>
      </c>
      <c r="S35" s="306">
        <f t="shared" si="35"/>
        <v>0.52276</v>
      </c>
      <c r="T35" s="306">
        <f t="shared" si="35"/>
        <v>0.56278000000000006</v>
      </c>
      <c r="U35" s="306">
        <f t="shared" si="35"/>
        <v>0.60686000000000007</v>
      </c>
      <c r="V35" s="306">
        <f t="shared" si="35"/>
        <v>0.66283000000000003</v>
      </c>
      <c r="W35" s="306">
        <f t="shared" si="35"/>
        <v>0.72367000000000004</v>
      </c>
      <c r="X35" s="306">
        <f t="shared" si="35"/>
        <v>0.78055000000000008</v>
      </c>
      <c r="Y35" s="306">
        <f t="shared" si="35"/>
        <v>0.82460000000000011</v>
      </c>
      <c r="Z35" s="306">
        <f t="shared" si="35"/>
        <v>0.85464000000000007</v>
      </c>
      <c r="AA35" s="306">
        <f t="shared" si="35"/>
        <v>0.88717000000000001</v>
      </c>
      <c r="AB35" s="306">
        <f t="shared" si="35"/>
        <v>0.91542000000000001</v>
      </c>
      <c r="AC35" s="306">
        <f t="shared" si="35"/>
        <v>0.93933</v>
      </c>
      <c r="AD35" s="306">
        <f t="shared" si="35"/>
        <v>0.96255000000000002</v>
      </c>
      <c r="AE35" s="306">
        <f t="shared" si="35"/>
        <v>0.98169000000000006</v>
      </c>
      <c r="AF35" s="306">
        <f t="shared" si="35"/>
        <v>0.99635000000000007</v>
      </c>
      <c r="AG35" s="306">
        <f t="shared" si="35"/>
        <v>1.0000200000000001</v>
      </c>
    </row>
    <row r="36" spans="1:33" ht="15" customHeight="1" x14ac:dyDescent="0.25">
      <c r="G36" s="57"/>
      <c r="H36" s="57" t="s">
        <v>1880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8"/>
      <c r="AF36" s="58"/>
      <c r="AG36" s="58"/>
    </row>
  </sheetData>
  <mergeCells count="5">
    <mergeCell ref="D28:E28"/>
    <mergeCell ref="AE1:AG5"/>
    <mergeCell ref="H1:AD3"/>
    <mergeCell ref="H4:AD5"/>
    <mergeCell ref="D1:G5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8" scale="68" orientation="landscape" verticalDpi="200" r:id="rId1"/>
  <headerFooter>
    <oddFooter>Página &amp;P</oddFooter>
  </headerFooter>
  <ignoredErrors>
    <ignoredError sqref="H34" formula="1"/>
    <ignoredError sqref="A13 A15 A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06"/>
  <sheetViews>
    <sheetView topLeftCell="A10" zoomScale="70" zoomScaleNormal="70" workbookViewId="0">
      <selection activeCell="C17" sqref="C17"/>
    </sheetView>
  </sheetViews>
  <sheetFormatPr baseColWidth="10" defaultColWidth="9.7109375" defaultRowHeight="15" customHeight="1" x14ac:dyDescent="0.25"/>
  <cols>
    <col min="1" max="1" width="15.85546875" style="173" customWidth="1"/>
    <col min="2" max="2" width="27.42578125" style="173" customWidth="1"/>
    <col min="3" max="3" width="18.28515625" style="392" customWidth="1"/>
    <col min="4" max="4" width="18.28515625" style="389" customWidth="1"/>
    <col min="5" max="5" width="13" style="389" customWidth="1"/>
    <col min="6" max="24" width="13" style="390" customWidth="1"/>
    <col min="25" max="25" width="13" style="393" customWidth="1"/>
    <col min="26" max="31" width="13" style="162" customWidth="1"/>
    <col min="32" max="217" width="9.7109375" style="173"/>
    <col min="218" max="235" width="9.7109375" style="173" customWidth="1"/>
    <col min="236" max="473" width="9.7109375" style="173"/>
    <col min="474" max="491" width="9.7109375" style="173" customWidth="1"/>
    <col min="492" max="729" width="9.7109375" style="173"/>
    <col min="730" max="747" width="9.7109375" style="173" customWidth="1"/>
    <col min="748" max="985" width="9.7109375" style="173"/>
    <col min="986" max="1003" width="9.7109375" style="173" customWidth="1"/>
    <col min="1004" max="1241" width="9.7109375" style="173"/>
    <col min="1242" max="1259" width="9.7109375" style="173" customWidth="1"/>
    <col min="1260" max="1497" width="9.7109375" style="173"/>
    <col min="1498" max="1515" width="9.7109375" style="173" customWidth="1"/>
    <col min="1516" max="1753" width="9.7109375" style="173"/>
    <col min="1754" max="1771" width="9.7109375" style="173" customWidth="1"/>
    <col min="1772" max="2009" width="9.7109375" style="173"/>
    <col min="2010" max="2027" width="9.7109375" style="173" customWidth="1"/>
    <col min="2028" max="2265" width="9.7109375" style="173"/>
    <col min="2266" max="2283" width="9.7109375" style="173" customWidth="1"/>
    <col min="2284" max="2521" width="9.7109375" style="173"/>
    <col min="2522" max="2539" width="9.7109375" style="173" customWidth="1"/>
    <col min="2540" max="2777" width="9.7109375" style="173"/>
    <col min="2778" max="2795" width="9.7109375" style="173" customWidth="1"/>
    <col min="2796" max="3033" width="9.7109375" style="173"/>
    <col min="3034" max="3051" width="9.7109375" style="173" customWidth="1"/>
    <col min="3052" max="3289" width="9.7109375" style="173"/>
    <col min="3290" max="3307" width="9.7109375" style="173" customWidth="1"/>
    <col min="3308" max="3545" width="9.7109375" style="173"/>
    <col min="3546" max="3563" width="9.7109375" style="173" customWidth="1"/>
    <col min="3564" max="3801" width="9.7109375" style="173"/>
    <col min="3802" max="3819" width="9.7109375" style="173" customWidth="1"/>
    <col min="3820" max="4057" width="9.7109375" style="173"/>
    <col min="4058" max="4075" width="9.7109375" style="173" customWidth="1"/>
    <col min="4076" max="4313" width="9.7109375" style="173"/>
    <col min="4314" max="4331" width="9.7109375" style="173" customWidth="1"/>
    <col min="4332" max="4569" width="9.7109375" style="173"/>
    <col min="4570" max="4587" width="9.7109375" style="173" customWidth="1"/>
    <col min="4588" max="4825" width="9.7109375" style="173"/>
    <col min="4826" max="4843" width="9.7109375" style="173" customWidth="1"/>
    <col min="4844" max="5081" width="9.7109375" style="173"/>
    <col min="5082" max="5099" width="9.7109375" style="173" customWidth="1"/>
    <col min="5100" max="5337" width="9.7109375" style="173"/>
    <col min="5338" max="5355" width="9.7109375" style="173" customWidth="1"/>
    <col min="5356" max="5593" width="9.7109375" style="173"/>
    <col min="5594" max="5611" width="9.7109375" style="173" customWidth="1"/>
    <col min="5612" max="5849" width="9.7109375" style="173"/>
    <col min="5850" max="5867" width="9.7109375" style="173" customWidth="1"/>
    <col min="5868" max="6105" width="9.7109375" style="173"/>
    <col min="6106" max="6123" width="9.7109375" style="173" customWidth="1"/>
    <col min="6124" max="6361" width="9.7109375" style="173"/>
    <col min="6362" max="6379" width="9.7109375" style="173" customWidth="1"/>
    <col min="6380" max="6617" width="9.7109375" style="173"/>
    <col min="6618" max="6635" width="9.7109375" style="173" customWidth="1"/>
    <col min="6636" max="6873" width="9.7109375" style="173"/>
    <col min="6874" max="6891" width="9.7109375" style="173" customWidth="1"/>
    <col min="6892" max="7129" width="9.7109375" style="173"/>
    <col min="7130" max="7147" width="9.7109375" style="173" customWidth="1"/>
    <col min="7148" max="7385" width="9.7109375" style="173"/>
    <col min="7386" max="7403" width="9.7109375" style="173" customWidth="1"/>
    <col min="7404" max="7641" width="9.7109375" style="173"/>
    <col min="7642" max="7659" width="9.7109375" style="173" customWidth="1"/>
    <col min="7660" max="7897" width="9.7109375" style="173"/>
    <col min="7898" max="7915" width="9.7109375" style="173" customWidth="1"/>
    <col min="7916" max="8153" width="9.7109375" style="173"/>
    <col min="8154" max="8171" width="9.7109375" style="173" customWidth="1"/>
    <col min="8172" max="8409" width="9.7109375" style="173"/>
    <col min="8410" max="8427" width="9.7109375" style="173" customWidth="1"/>
    <col min="8428" max="8665" width="9.7109375" style="173"/>
    <col min="8666" max="8683" width="9.7109375" style="173" customWidth="1"/>
    <col min="8684" max="8921" width="9.7109375" style="173"/>
    <col min="8922" max="8939" width="9.7109375" style="173" customWidth="1"/>
    <col min="8940" max="9177" width="9.7109375" style="173"/>
    <col min="9178" max="9195" width="9.7109375" style="173" customWidth="1"/>
    <col min="9196" max="9433" width="9.7109375" style="173"/>
    <col min="9434" max="9451" width="9.7109375" style="173" customWidth="1"/>
    <col min="9452" max="9689" width="9.7109375" style="173"/>
    <col min="9690" max="9707" width="9.7109375" style="173" customWidth="1"/>
    <col min="9708" max="9945" width="9.7109375" style="173"/>
    <col min="9946" max="9963" width="9.7109375" style="173" customWidth="1"/>
    <col min="9964" max="10201" width="9.7109375" style="173"/>
    <col min="10202" max="10219" width="9.7109375" style="173" customWidth="1"/>
    <col min="10220" max="10457" width="9.7109375" style="173"/>
    <col min="10458" max="10475" width="9.7109375" style="173" customWidth="1"/>
    <col min="10476" max="10713" width="9.7109375" style="173"/>
    <col min="10714" max="10731" width="9.7109375" style="173" customWidth="1"/>
    <col min="10732" max="10969" width="9.7109375" style="173"/>
    <col min="10970" max="10987" width="9.7109375" style="173" customWidth="1"/>
    <col min="10988" max="11225" width="9.7109375" style="173"/>
    <col min="11226" max="11243" width="9.7109375" style="173" customWidth="1"/>
    <col min="11244" max="11481" width="9.7109375" style="173"/>
    <col min="11482" max="11499" width="9.7109375" style="173" customWidth="1"/>
    <col min="11500" max="11737" width="9.7109375" style="173"/>
    <col min="11738" max="11755" width="9.7109375" style="173" customWidth="1"/>
    <col min="11756" max="11993" width="9.7109375" style="173"/>
    <col min="11994" max="12011" width="9.7109375" style="173" customWidth="1"/>
    <col min="12012" max="12249" width="9.7109375" style="173"/>
    <col min="12250" max="12267" width="9.7109375" style="173" customWidth="1"/>
    <col min="12268" max="12505" width="9.7109375" style="173"/>
    <col min="12506" max="12523" width="9.7109375" style="173" customWidth="1"/>
    <col min="12524" max="12761" width="9.7109375" style="173"/>
    <col min="12762" max="12779" width="9.7109375" style="173" customWidth="1"/>
    <col min="12780" max="13017" width="9.7109375" style="173"/>
    <col min="13018" max="13035" width="9.7109375" style="173" customWidth="1"/>
    <col min="13036" max="13273" width="9.7109375" style="173"/>
    <col min="13274" max="13291" width="9.7109375" style="173" customWidth="1"/>
    <col min="13292" max="13529" width="9.7109375" style="173"/>
    <col min="13530" max="13547" width="9.7109375" style="173" customWidth="1"/>
    <col min="13548" max="13785" width="9.7109375" style="173"/>
    <col min="13786" max="13803" width="9.7109375" style="173" customWidth="1"/>
    <col min="13804" max="14041" width="9.7109375" style="173"/>
    <col min="14042" max="14059" width="9.7109375" style="173" customWidth="1"/>
    <col min="14060" max="14297" width="9.7109375" style="173"/>
    <col min="14298" max="14315" width="9.7109375" style="173" customWidth="1"/>
    <col min="14316" max="14553" width="9.7109375" style="173"/>
    <col min="14554" max="14571" width="9.7109375" style="173" customWidth="1"/>
    <col min="14572" max="14809" width="9.7109375" style="173"/>
    <col min="14810" max="14827" width="9.7109375" style="173" customWidth="1"/>
    <col min="14828" max="15065" width="9.7109375" style="173"/>
    <col min="15066" max="15083" width="9.7109375" style="173" customWidth="1"/>
    <col min="15084" max="15321" width="9.7109375" style="173"/>
    <col min="15322" max="15339" width="9.7109375" style="173" customWidth="1"/>
    <col min="15340" max="15577" width="9.7109375" style="173"/>
    <col min="15578" max="15595" width="9.7109375" style="173" customWidth="1"/>
    <col min="15596" max="15833" width="9.7109375" style="173"/>
    <col min="15834" max="15851" width="9.7109375" style="173" customWidth="1"/>
    <col min="15852" max="16089" width="9.7109375" style="173"/>
    <col min="16090" max="16107" width="9.7109375" style="173" customWidth="1"/>
    <col min="16108" max="16384" width="9.7109375" style="173"/>
  </cols>
  <sheetData>
    <row r="1" spans="1:31" s="133" customFormat="1" ht="15" customHeight="1" x14ac:dyDescent="0.25">
      <c r="A1" s="132"/>
      <c r="B1" s="586" t="s">
        <v>1206</v>
      </c>
      <c r="C1" s="553" t="str">
        <f>+Valorizado!F1</f>
        <v>RECONSTRUCCIÓN DEL HOSPITAL DE APOYO SAUL GARRIDO ROSILLO II-1, DISTRITO DE TUMBES - PROVINCIA DE TUMBES - DEPARTAMENTO DE TUMBES - HOSPITAL PRINCIPAL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62"/>
      <c r="AC1" s="563"/>
      <c r="AD1" s="563"/>
      <c r="AE1" s="564"/>
    </row>
    <row r="2" spans="1:31" s="133" customFormat="1" ht="15" customHeight="1" x14ac:dyDescent="0.25">
      <c r="A2" s="134"/>
      <c r="B2" s="519"/>
      <c r="C2" s="556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8"/>
      <c r="AB2" s="565"/>
      <c r="AC2" s="566"/>
      <c r="AD2" s="566"/>
      <c r="AE2" s="567"/>
    </row>
    <row r="3" spans="1:31" s="133" customFormat="1" ht="15" customHeight="1" x14ac:dyDescent="0.25">
      <c r="A3" s="134"/>
      <c r="B3" s="519"/>
      <c r="C3" s="559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1"/>
      <c r="AB3" s="565"/>
      <c r="AC3" s="566"/>
      <c r="AD3" s="566"/>
      <c r="AE3" s="567"/>
    </row>
    <row r="4" spans="1:31" s="133" customFormat="1" ht="15" customHeight="1" x14ac:dyDescent="0.25">
      <c r="A4" s="134"/>
      <c r="B4" s="519"/>
      <c r="C4" s="571" t="s">
        <v>459</v>
      </c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3"/>
      <c r="AB4" s="565"/>
      <c r="AC4" s="566"/>
      <c r="AD4" s="566"/>
      <c r="AE4" s="567"/>
    </row>
    <row r="5" spans="1:31" s="133" customFormat="1" ht="15" customHeight="1" x14ac:dyDescent="0.25">
      <c r="A5" s="136"/>
      <c r="B5" s="587"/>
      <c r="C5" s="574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6"/>
      <c r="AB5" s="568"/>
      <c r="AC5" s="569"/>
      <c r="AD5" s="569"/>
      <c r="AE5" s="570"/>
    </row>
    <row r="6" spans="1:31" s="133" customFormat="1" ht="15" customHeight="1" x14ac:dyDescent="0.25">
      <c r="A6" s="137"/>
      <c r="B6" s="137"/>
      <c r="C6" s="322"/>
      <c r="D6" s="323"/>
      <c r="E6" s="323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5"/>
      <c r="Y6" s="325"/>
      <c r="Z6" s="326"/>
      <c r="AA6" s="326"/>
      <c r="AB6" s="326"/>
      <c r="AC6" s="327"/>
      <c r="AD6" s="327"/>
      <c r="AE6" s="328"/>
    </row>
    <row r="7" spans="1:31" s="143" customFormat="1" ht="15" customHeight="1" x14ac:dyDescent="0.25">
      <c r="A7" s="142" t="s">
        <v>75</v>
      </c>
      <c r="B7" s="577" t="str">
        <f>+'CURVA S'!$C$7</f>
        <v>RECONSTRUCCIÓN DEL HOSPITAL DE APOYO SAUL GARRIDO ROSILLO II-1, DISTRITO DE TUMBES - PROVINCIA DE TUMBES - DEPARTAMENTO DE TUMBES - HOSPITAL PRINCIPAL</v>
      </c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</row>
    <row r="8" spans="1:31" s="143" customFormat="1" ht="15" customHeight="1" x14ac:dyDescent="0.25">
      <c r="A8" s="142" t="s">
        <v>76</v>
      </c>
      <c r="B8" s="144" t="str">
        <f>+'CURVA S'!C8</f>
        <v>TUMBES - TUMBES - TUMBES</v>
      </c>
      <c r="C8" s="329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1"/>
      <c r="AA8" s="331"/>
      <c r="AB8" s="331"/>
      <c r="AC8" s="331"/>
      <c r="AD8" s="331"/>
      <c r="AE8" s="331"/>
    </row>
    <row r="9" spans="1:31" s="147" customFormat="1" ht="15" customHeight="1" x14ac:dyDescent="0.2">
      <c r="A9" s="145" t="s">
        <v>460</v>
      </c>
      <c r="B9" s="146" t="s">
        <v>2233</v>
      </c>
      <c r="C9" s="332"/>
      <c r="D9" s="333"/>
      <c r="E9" s="333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5"/>
      <c r="AA9" s="334"/>
      <c r="AB9" s="336"/>
      <c r="AC9" s="336"/>
      <c r="AD9" s="336"/>
      <c r="AE9" s="336"/>
    </row>
    <row r="10" spans="1:31" s="150" customFormat="1" ht="15" customHeight="1" thickBot="1" x14ac:dyDescent="0.3">
      <c r="A10" s="148"/>
      <c r="B10" s="149"/>
      <c r="C10" s="337"/>
      <c r="D10" s="338"/>
      <c r="E10" s="338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40"/>
      <c r="Z10" s="340"/>
      <c r="AA10" s="340"/>
      <c r="AB10" s="340"/>
      <c r="AC10" s="340"/>
      <c r="AD10" s="340"/>
      <c r="AE10" s="340"/>
    </row>
    <row r="11" spans="1:31" s="152" customFormat="1" ht="17.100000000000001" customHeight="1" x14ac:dyDescent="0.25">
      <c r="A11" s="578" t="s">
        <v>0</v>
      </c>
      <c r="B11" s="580" t="s">
        <v>46</v>
      </c>
      <c r="C11" s="582" t="s">
        <v>461</v>
      </c>
      <c r="D11" s="584" t="s">
        <v>462</v>
      </c>
      <c r="E11" s="341" t="s">
        <v>463</v>
      </c>
      <c r="F11" s="342" t="s">
        <v>464</v>
      </c>
      <c r="G11" s="342" t="s">
        <v>464</v>
      </c>
      <c r="H11" s="342" t="s">
        <v>464</v>
      </c>
      <c r="I11" s="342" t="s">
        <v>464</v>
      </c>
      <c r="J11" s="342" t="s">
        <v>464</v>
      </c>
      <c r="K11" s="342" t="s">
        <v>464</v>
      </c>
      <c r="L11" s="342" t="s">
        <v>464</v>
      </c>
      <c r="M11" s="342" t="s">
        <v>464</v>
      </c>
      <c r="N11" s="342" t="s">
        <v>464</v>
      </c>
      <c r="O11" s="342" t="s">
        <v>464</v>
      </c>
      <c r="P11" s="342" t="s">
        <v>464</v>
      </c>
      <c r="Q11" s="342" t="s">
        <v>464</v>
      </c>
      <c r="R11" s="342" t="s">
        <v>464</v>
      </c>
      <c r="S11" s="342" t="s">
        <v>464</v>
      </c>
      <c r="T11" s="342" t="s">
        <v>464</v>
      </c>
      <c r="U11" s="342" t="s">
        <v>464</v>
      </c>
      <c r="V11" s="342" t="s">
        <v>464</v>
      </c>
      <c r="W11" s="342" t="s">
        <v>464</v>
      </c>
      <c r="X11" s="342" t="s">
        <v>464</v>
      </c>
      <c r="Y11" s="342" t="s">
        <v>464</v>
      </c>
      <c r="Z11" s="342" t="s">
        <v>464</v>
      </c>
      <c r="AA11" s="342" t="s">
        <v>464</v>
      </c>
      <c r="AB11" s="342" t="s">
        <v>464</v>
      </c>
      <c r="AC11" s="342" t="s">
        <v>464</v>
      </c>
      <c r="AD11" s="342" t="s">
        <v>464</v>
      </c>
      <c r="AE11" s="342" t="s">
        <v>464</v>
      </c>
    </row>
    <row r="12" spans="1:31" s="152" customFormat="1" ht="17.100000000000001" customHeight="1" thickBot="1" x14ac:dyDescent="0.3">
      <c r="A12" s="579"/>
      <c r="B12" s="581"/>
      <c r="C12" s="583"/>
      <c r="D12" s="585"/>
      <c r="E12" s="343" t="s">
        <v>465</v>
      </c>
      <c r="F12" s="344" t="s">
        <v>466</v>
      </c>
      <c r="G12" s="344" t="s">
        <v>467</v>
      </c>
      <c r="H12" s="344" t="s">
        <v>468</v>
      </c>
      <c r="I12" s="344" t="s">
        <v>469</v>
      </c>
      <c r="J12" s="344" t="s">
        <v>470</v>
      </c>
      <c r="K12" s="344" t="s">
        <v>471</v>
      </c>
      <c r="L12" s="344" t="s">
        <v>472</v>
      </c>
      <c r="M12" s="344" t="s">
        <v>473</v>
      </c>
      <c r="N12" s="344" t="s">
        <v>474</v>
      </c>
      <c r="O12" s="344" t="s">
        <v>475</v>
      </c>
      <c r="P12" s="344" t="s">
        <v>476</v>
      </c>
      <c r="Q12" s="344" t="s">
        <v>477</v>
      </c>
      <c r="R12" s="344" t="s">
        <v>1896</v>
      </c>
      <c r="S12" s="344" t="s">
        <v>1897</v>
      </c>
      <c r="T12" s="344" t="s">
        <v>1898</v>
      </c>
      <c r="U12" s="344" t="s">
        <v>1899</v>
      </c>
      <c r="V12" s="344" t="s">
        <v>1900</v>
      </c>
      <c r="W12" s="344" t="s">
        <v>1901</v>
      </c>
      <c r="X12" s="344" t="s">
        <v>1902</v>
      </c>
      <c r="Y12" s="344" t="s">
        <v>1903</v>
      </c>
      <c r="Z12" s="344" t="s">
        <v>1904</v>
      </c>
      <c r="AA12" s="344" t="s">
        <v>1905</v>
      </c>
      <c r="AB12" s="344" t="s">
        <v>1906</v>
      </c>
      <c r="AC12" s="344" t="s">
        <v>1907</v>
      </c>
      <c r="AD12" s="344" t="s">
        <v>1908</v>
      </c>
      <c r="AE12" s="344" t="s">
        <v>1909</v>
      </c>
    </row>
    <row r="13" spans="1:31" s="155" customFormat="1" ht="30" customHeight="1" x14ac:dyDescent="0.25">
      <c r="A13" s="153" t="s">
        <v>478</v>
      </c>
      <c r="B13" s="154" t="s">
        <v>50</v>
      </c>
      <c r="C13" s="345">
        <f>+C42</f>
        <v>148094503.12949333</v>
      </c>
      <c r="D13" s="345"/>
      <c r="E13" s="346"/>
      <c r="F13" s="347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9"/>
      <c r="V13" s="350"/>
      <c r="W13" s="349"/>
      <c r="X13" s="350"/>
      <c r="Y13" s="349"/>
      <c r="Z13" s="350"/>
      <c r="AA13" s="349"/>
      <c r="AB13" s="350"/>
      <c r="AC13" s="350"/>
      <c r="AD13" s="350"/>
      <c r="AE13" s="351"/>
    </row>
    <row r="14" spans="1:31" s="158" customFormat="1" ht="30" customHeight="1" x14ac:dyDescent="0.25">
      <c r="A14" s="156">
        <v>1</v>
      </c>
      <c r="B14" s="157" t="s">
        <v>516</v>
      </c>
      <c r="C14" s="352"/>
      <c r="D14" s="353">
        <f>+C13*0.1</f>
        <v>14809450.312949333</v>
      </c>
      <c r="E14" s="354"/>
      <c r="F14" s="355">
        <f>+D14</f>
        <v>14809450.312949333</v>
      </c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7"/>
      <c r="V14" s="358"/>
      <c r="W14" s="357"/>
      <c r="X14" s="358"/>
      <c r="Y14" s="357"/>
      <c r="Z14" s="358"/>
      <c r="AA14" s="357"/>
      <c r="AB14" s="358"/>
      <c r="AC14" s="358"/>
      <c r="AD14" s="358"/>
      <c r="AE14" s="359"/>
    </row>
    <row r="15" spans="1:31" s="158" customFormat="1" ht="30" customHeight="1" x14ac:dyDescent="0.25">
      <c r="A15" s="159">
        <v>2</v>
      </c>
      <c r="B15" s="160" t="s">
        <v>517</v>
      </c>
      <c r="C15" s="360"/>
      <c r="D15" s="361">
        <f>+C13*0.2</f>
        <v>29618900.625898667</v>
      </c>
      <c r="E15" s="362"/>
      <c r="F15" s="355">
        <f>+D15</f>
        <v>29618900.625898667</v>
      </c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7"/>
      <c r="V15" s="358"/>
      <c r="W15" s="357"/>
      <c r="X15" s="358"/>
      <c r="Y15" s="357"/>
      <c r="Z15" s="358"/>
      <c r="AA15" s="357"/>
      <c r="AB15" s="358"/>
      <c r="AC15" s="358"/>
      <c r="AD15" s="358"/>
      <c r="AE15" s="359"/>
    </row>
    <row r="16" spans="1:31" s="158" customFormat="1" ht="30" customHeight="1" x14ac:dyDescent="0.25">
      <c r="A16" s="159">
        <v>3</v>
      </c>
      <c r="B16" s="160" t="s">
        <v>479</v>
      </c>
      <c r="C16" s="360">
        <f>+Valorizado!H1068</f>
        <v>1813373.9100000001</v>
      </c>
      <c r="D16" s="361"/>
      <c r="E16" s="363">
        <f t="shared" ref="E16:E40" si="0">+C16*0.7</f>
        <v>1269361.737</v>
      </c>
      <c r="F16" s="355">
        <f>+E16</f>
        <v>1269361.737</v>
      </c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7"/>
      <c r="V16" s="358"/>
      <c r="W16" s="357"/>
      <c r="X16" s="358"/>
      <c r="Y16" s="357"/>
      <c r="Z16" s="358"/>
      <c r="AA16" s="357"/>
      <c r="AB16" s="358"/>
      <c r="AC16" s="358"/>
      <c r="AD16" s="358"/>
      <c r="AE16" s="359"/>
    </row>
    <row r="17" spans="1:31" s="158" customFormat="1" ht="30" customHeight="1" x14ac:dyDescent="0.25">
      <c r="A17" s="159">
        <v>4</v>
      </c>
      <c r="B17" s="160" t="s">
        <v>480</v>
      </c>
      <c r="C17" s="360">
        <f>+Valorizado!H1074</f>
        <v>2606926.0495041162</v>
      </c>
      <c r="D17" s="364"/>
      <c r="E17" s="363">
        <f t="shared" si="0"/>
        <v>1824848.2346528813</v>
      </c>
      <c r="F17" s="355"/>
      <c r="G17" s="356">
        <f>+E17</f>
        <v>1824848.2346528813</v>
      </c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358"/>
      <c r="W17" s="357"/>
      <c r="X17" s="358"/>
      <c r="Y17" s="357"/>
      <c r="Z17" s="358"/>
      <c r="AA17" s="357"/>
      <c r="AB17" s="358"/>
      <c r="AC17" s="358"/>
      <c r="AD17" s="358"/>
      <c r="AE17" s="359"/>
    </row>
    <row r="18" spans="1:31" s="158" customFormat="1" ht="30" customHeight="1" x14ac:dyDescent="0.25">
      <c r="A18" s="159">
        <v>5</v>
      </c>
      <c r="B18" s="160" t="s">
        <v>481</v>
      </c>
      <c r="C18" s="365">
        <f>+Valorizado!I1074</f>
        <v>3761302.4940688456</v>
      </c>
      <c r="D18" s="364"/>
      <c r="E18" s="363">
        <f t="shared" si="0"/>
        <v>2632911.7458481919</v>
      </c>
      <c r="F18" s="355"/>
      <c r="G18" s="356"/>
      <c r="H18" s="356">
        <f>+E18</f>
        <v>2632911.7458481919</v>
      </c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7"/>
      <c r="V18" s="358"/>
      <c r="W18" s="357"/>
      <c r="X18" s="358"/>
      <c r="Y18" s="357"/>
      <c r="Z18" s="358"/>
      <c r="AA18" s="357"/>
      <c r="AB18" s="358"/>
      <c r="AC18" s="358"/>
      <c r="AD18" s="358"/>
      <c r="AE18" s="359"/>
    </row>
    <row r="19" spans="1:31" s="158" customFormat="1" ht="30" customHeight="1" x14ac:dyDescent="0.25">
      <c r="A19" s="159">
        <v>6</v>
      </c>
      <c r="B19" s="160" t="s">
        <v>482</v>
      </c>
      <c r="C19" s="365">
        <f>+Valorizado!J1074</f>
        <v>2948800.6683900403</v>
      </c>
      <c r="D19" s="364"/>
      <c r="E19" s="363">
        <f t="shared" si="0"/>
        <v>2064160.467873028</v>
      </c>
      <c r="F19" s="355"/>
      <c r="G19" s="356"/>
      <c r="H19" s="356"/>
      <c r="I19" s="356">
        <f>+E19</f>
        <v>2064160.467873028</v>
      </c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7"/>
      <c r="V19" s="358"/>
      <c r="W19" s="357"/>
      <c r="X19" s="358"/>
      <c r="Y19" s="357"/>
      <c r="Z19" s="358"/>
      <c r="AA19" s="357"/>
      <c r="AB19" s="358"/>
      <c r="AC19" s="358"/>
      <c r="AD19" s="358"/>
      <c r="AE19" s="359"/>
    </row>
    <row r="20" spans="1:31" s="158" customFormat="1" ht="30" customHeight="1" x14ac:dyDescent="0.25">
      <c r="A20" s="159">
        <v>7</v>
      </c>
      <c r="B20" s="160" t="s">
        <v>483</v>
      </c>
      <c r="C20" s="365">
        <f>+Valorizado!K1074</f>
        <v>12074742.830027224</v>
      </c>
      <c r="D20" s="364"/>
      <c r="E20" s="363">
        <f t="shared" si="0"/>
        <v>8452319.9810190573</v>
      </c>
      <c r="F20" s="355"/>
      <c r="G20" s="356"/>
      <c r="H20" s="356"/>
      <c r="I20" s="356"/>
      <c r="J20" s="356">
        <f>+E20</f>
        <v>8452319.9810190573</v>
      </c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358"/>
      <c r="W20" s="357"/>
      <c r="X20" s="358"/>
      <c r="Y20" s="357"/>
      <c r="Z20" s="358"/>
      <c r="AA20" s="357"/>
      <c r="AB20" s="358"/>
      <c r="AC20" s="358"/>
      <c r="AD20" s="358"/>
      <c r="AE20" s="359"/>
    </row>
    <row r="21" spans="1:31" s="158" customFormat="1" ht="30" customHeight="1" x14ac:dyDescent="0.25">
      <c r="A21" s="159">
        <v>8</v>
      </c>
      <c r="B21" s="160" t="s">
        <v>484</v>
      </c>
      <c r="C21" s="365">
        <f>+Valorizado!M1074</f>
        <v>8017287.6945371414</v>
      </c>
      <c r="D21" s="364"/>
      <c r="E21" s="363">
        <f t="shared" si="0"/>
        <v>5612101.3861759985</v>
      </c>
      <c r="F21" s="355"/>
      <c r="G21" s="356"/>
      <c r="H21" s="356"/>
      <c r="I21" s="356"/>
      <c r="J21" s="356"/>
      <c r="K21" s="356">
        <f>+E21</f>
        <v>5612101.3861759985</v>
      </c>
      <c r="L21" s="356"/>
      <c r="M21" s="356"/>
      <c r="N21" s="356"/>
      <c r="O21" s="356"/>
      <c r="P21" s="356"/>
      <c r="Q21" s="356"/>
      <c r="R21" s="356"/>
      <c r="S21" s="356"/>
      <c r="T21" s="356"/>
      <c r="U21" s="357"/>
      <c r="V21" s="358"/>
      <c r="W21" s="357"/>
      <c r="X21" s="358"/>
      <c r="Y21" s="357"/>
      <c r="Z21" s="358"/>
      <c r="AA21" s="357"/>
      <c r="AB21" s="358"/>
      <c r="AC21" s="358"/>
      <c r="AD21" s="358"/>
      <c r="AE21" s="359"/>
    </row>
    <row r="22" spans="1:31" s="158" customFormat="1" ht="30" customHeight="1" x14ac:dyDescent="0.25">
      <c r="A22" s="159">
        <v>9</v>
      </c>
      <c r="B22" s="160" t="s">
        <v>485</v>
      </c>
      <c r="C22" s="365">
        <f>+Valorizado!N1074</f>
        <v>9128529.1424028203</v>
      </c>
      <c r="D22" s="364"/>
      <c r="E22" s="363">
        <f t="shared" si="0"/>
        <v>6389970.3996819742</v>
      </c>
      <c r="F22" s="355"/>
      <c r="G22" s="356"/>
      <c r="H22" s="356"/>
      <c r="I22" s="356"/>
      <c r="J22" s="356"/>
      <c r="K22" s="356"/>
      <c r="L22" s="356">
        <f>+E22</f>
        <v>6389970.3996819742</v>
      </c>
      <c r="M22" s="356"/>
      <c r="N22" s="356"/>
      <c r="O22" s="356"/>
      <c r="P22" s="356"/>
      <c r="Q22" s="356"/>
      <c r="R22" s="356"/>
      <c r="S22" s="356"/>
      <c r="T22" s="356"/>
      <c r="U22" s="357"/>
      <c r="V22" s="358"/>
      <c r="W22" s="357"/>
      <c r="X22" s="358"/>
      <c r="Y22" s="357"/>
      <c r="Z22" s="358"/>
      <c r="AA22" s="357"/>
      <c r="AB22" s="358"/>
      <c r="AC22" s="358"/>
      <c r="AD22" s="358"/>
      <c r="AE22" s="359"/>
    </row>
    <row r="23" spans="1:31" s="158" customFormat="1" ht="30" customHeight="1" x14ac:dyDescent="0.25">
      <c r="A23" s="159">
        <v>10</v>
      </c>
      <c r="B23" s="160" t="s">
        <v>486</v>
      </c>
      <c r="C23" s="365">
        <f>+Valorizado!O1074</f>
        <v>7007728.7656043051</v>
      </c>
      <c r="D23" s="364"/>
      <c r="E23" s="363">
        <f t="shared" si="0"/>
        <v>4905410.1359230131</v>
      </c>
      <c r="F23" s="355"/>
      <c r="G23" s="356"/>
      <c r="H23" s="356"/>
      <c r="I23" s="356"/>
      <c r="J23" s="356"/>
      <c r="K23" s="356"/>
      <c r="L23" s="356"/>
      <c r="M23" s="356">
        <f>+E23</f>
        <v>4905410.1359230131</v>
      </c>
      <c r="N23" s="356"/>
      <c r="O23" s="356"/>
      <c r="P23" s="356"/>
      <c r="Q23" s="356"/>
      <c r="R23" s="356"/>
      <c r="S23" s="356"/>
      <c r="T23" s="356"/>
      <c r="U23" s="357"/>
      <c r="V23" s="358"/>
      <c r="W23" s="357"/>
      <c r="X23" s="358"/>
      <c r="Y23" s="357"/>
      <c r="Z23" s="358"/>
      <c r="AA23" s="357"/>
      <c r="AB23" s="358"/>
      <c r="AC23" s="358"/>
      <c r="AD23" s="358"/>
      <c r="AE23" s="359"/>
    </row>
    <row r="24" spans="1:31" s="158" customFormat="1" ht="30" customHeight="1" x14ac:dyDescent="0.25">
      <c r="A24" s="159">
        <v>11</v>
      </c>
      <c r="B24" s="160" t="s">
        <v>487</v>
      </c>
      <c r="C24" s="365">
        <f>+Valorizado!P1074</f>
        <v>7190838.0387852592</v>
      </c>
      <c r="D24" s="364"/>
      <c r="E24" s="363">
        <f t="shared" si="0"/>
        <v>5033586.6271496816</v>
      </c>
      <c r="F24" s="355"/>
      <c r="G24" s="356"/>
      <c r="H24" s="356"/>
      <c r="I24" s="356"/>
      <c r="J24" s="356"/>
      <c r="K24" s="356"/>
      <c r="L24" s="356"/>
      <c r="M24" s="356"/>
      <c r="N24" s="356">
        <f>+E24</f>
        <v>5033586.6271496816</v>
      </c>
      <c r="O24" s="356"/>
      <c r="P24" s="356"/>
      <c r="Q24" s="356"/>
      <c r="R24" s="356"/>
      <c r="S24" s="356"/>
      <c r="T24" s="356"/>
      <c r="U24" s="357"/>
      <c r="V24" s="358"/>
      <c r="W24" s="357"/>
      <c r="X24" s="358"/>
      <c r="Y24" s="357"/>
      <c r="Z24" s="358"/>
      <c r="AA24" s="357"/>
      <c r="AB24" s="358"/>
      <c r="AC24" s="358"/>
      <c r="AD24" s="358"/>
      <c r="AE24" s="359"/>
    </row>
    <row r="25" spans="1:31" s="158" customFormat="1" ht="30" customHeight="1" x14ac:dyDescent="0.25">
      <c r="A25" s="159">
        <v>12</v>
      </c>
      <c r="B25" s="160" t="s">
        <v>488</v>
      </c>
      <c r="C25" s="365">
        <f>+Valorizado!Q1074</f>
        <v>5145440.064743977</v>
      </c>
      <c r="D25" s="364"/>
      <c r="E25" s="363">
        <f t="shared" si="0"/>
        <v>3601808.0453207837</v>
      </c>
      <c r="F25" s="355"/>
      <c r="G25" s="356"/>
      <c r="H25" s="356"/>
      <c r="I25" s="356"/>
      <c r="J25" s="356"/>
      <c r="K25" s="356"/>
      <c r="L25" s="356"/>
      <c r="M25" s="356"/>
      <c r="N25" s="356"/>
      <c r="O25" s="356">
        <f>+E25</f>
        <v>3601808.0453207837</v>
      </c>
      <c r="P25" s="356"/>
      <c r="Q25" s="356"/>
      <c r="R25" s="356"/>
      <c r="S25" s="356"/>
      <c r="T25" s="356"/>
      <c r="U25" s="357"/>
      <c r="V25" s="358"/>
      <c r="W25" s="357"/>
      <c r="X25" s="358"/>
      <c r="Y25" s="357"/>
      <c r="Z25" s="358"/>
      <c r="AA25" s="357"/>
      <c r="AB25" s="358"/>
      <c r="AC25" s="358"/>
      <c r="AD25" s="358"/>
      <c r="AE25" s="359"/>
    </row>
    <row r="26" spans="1:31" s="158" customFormat="1" ht="30" customHeight="1" x14ac:dyDescent="0.25">
      <c r="A26" s="159">
        <v>13</v>
      </c>
      <c r="B26" s="160" t="s">
        <v>489</v>
      </c>
      <c r="C26" s="365">
        <f>+Valorizado!R1074</f>
        <v>6713115.3885207074</v>
      </c>
      <c r="D26" s="364"/>
      <c r="E26" s="363">
        <f t="shared" si="0"/>
        <v>4699180.7719644951</v>
      </c>
      <c r="F26" s="355"/>
      <c r="G26" s="356"/>
      <c r="H26" s="356"/>
      <c r="I26" s="356"/>
      <c r="J26" s="356"/>
      <c r="K26" s="356"/>
      <c r="L26" s="356"/>
      <c r="M26" s="356"/>
      <c r="N26" s="356"/>
      <c r="O26" s="356"/>
      <c r="P26" s="356">
        <f>+E26</f>
        <v>4699180.7719644951</v>
      </c>
      <c r="Q26" s="356"/>
      <c r="R26" s="356"/>
      <c r="S26" s="356"/>
      <c r="T26" s="356"/>
      <c r="U26" s="357"/>
      <c r="V26" s="358"/>
      <c r="W26" s="357"/>
      <c r="X26" s="358"/>
      <c r="Y26" s="357"/>
      <c r="Z26" s="358"/>
      <c r="AA26" s="357"/>
      <c r="AB26" s="358"/>
      <c r="AC26" s="358"/>
      <c r="AD26" s="358"/>
      <c r="AE26" s="359"/>
    </row>
    <row r="27" spans="1:31" s="158" customFormat="1" ht="30" customHeight="1" x14ac:dyDescent="0.25">
      <c r="A27" s="159">
        <v>14</v>
      </c>
      <c r="B27" s="160" t="s">
        <v>490</v>
      </c>
      <c r="C27" s="365">
        <f>+Valorizado!S1074</f>
        <v>7382552.3187348917</v>
      </c>
      <c r="D27" s="364"/>
      <c r="E27" s="363">
        <f t="shared" si="0"/>
        <v>5167786.6231144238</v>
      </c>
      <c r="F27" s="355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>
        <f>+E27</f>
        <v>5167786.6231144238</v>
      </c>
      <c r="R27" s="356"/>
      <c r="S27" s="356"/>
      <c r="T27" s="356"/>
      <c r="U27" s="357"/>
      <c r="V27" s="358"/>
      <c r="W27" s="357"/>
      <c r="X27" s="358"/>
      <c r="Y27" s="357"/>
      <c r="Z27" s="358"/>
      <c r="AA27" s="357"/>
      <c r="AB27" s="358"/>
      <c r="AC27" s="358"/>
      <c r="AD27" s="358"/>
      <c r="AE27" s="359"/>
    </row>
    <row r="28" spans="1:31" s="158" customFormat="1" ht="30" customHeight="1" x14ac:dyDescent="0.25">
      <c r="A28" s="159">
        <v>15</v>
      </c>
      <c r="B28" s="160" t="s">
        <v>1881</v>
      </c>
      <c r="C28" s="365">
        <f>+Valorizado!T1074</f>
        <v>6230558.3691652501</v>
      </c>
      <c r="D28" s="364"/>
      <c r="E28" s="363">
        <f t="shared" si="0"/>
        <v>4361390.8584156744</v>
      </c>
      <c r="F28" s="355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>
        <f>+E28</f>
        <v>4361390.8584156744</v>
      </c>
      <c r="S28" s="356"/>
      <c r="T28" s="356"/>
      <c r="U28" s="357"/>
      <c r="V28" s="358"/>
      <c r="W28" s="357"/>
      <c r="X28" s="358"/>
      <c r="Y28" s="357"/>
      <c r="Z28" s="358"/>
      <c r="AA28" s="357"/>
      <c r="AB28" s="358"/>
      <c r="AC28" s="358"/>
      <c r="AD28" s="358"/>
      <c r="AE28" s="359"/>
    </row>
    <row r="29" spans="1:31" s="158" customFormat="1" ht="30" customHeight="1" x14ac:dyDescent="0.25">
      <c r="A29" s="159">
        <v>16</v>
      </c>
      <c r="B29" s="160" t="s">
        <v>1882</v>
      </c>
      <c r="C29" s="365">
        <f>+Valorizado!U1074</f>
        <v>6863130.4281260818</v>
      </c>
      <c r="D29" s="364"/>
      <c r="E29" s="363">
        <f t="shared" si="0"/>
        <v>4804191.2996882573</v>
      </c>
      <c r="F29" s="355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>
        <f>+E29</f>
        <v>4804191.2996882573</v>
      </c>
      <c r="T29" s="356"/>
      <c r="U29" s="357"/>
      <c r="V29" s="358"/>
      <c r="W29" s="357"/>
      <c r="X29" s="358"/>
      <c r="Y29" s="357"/>
      <c r="Z29" s="358"/>
      <c r="AA29" s="357"/>
      <c r="AB29" s="358"/>
      <c r="AC29" s="358"/>
      <c r="AD29" s="358"/>
      <c r="AE29" s="359"/>
    </row>
    <row r="30" spans="1:31" s="158" customFormat="1" ht="30" customHeight="1" x14ac:dyDescent="0.25">
      <c r="A30" s="159">
        <v>17</v>
      </c>
      <c r="B30" s="160" t="s">
        <v>1883</v>
      </c>
      <c r="C30" s="365">
        <f>+Valorizado!V1074</f>
        <v>8714311.8886130452</v>
      </c>
      <c r="D30" s="364"/>
      <c r="E30" s="363">
        <f t="shared" si="0"/>
        <v>6100018.3220291315</v>
      </c>
      <c r="F30" s="355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>
        <f>+E30</f>
        <v>6100018.3220291315</v>
      </c>
      <c r="U30" s="357"/>
      <c r="V30" s="358"/>
      <c r="W30" s="357"/>
      <c r="X30" s="358"/>
      <c r="Y30" s="357"/>
      <c r="Z30" s="358"/>
      <c r="AA30" s="357"/>
      <c r="AB30" s="358"/>
      <c r="AC30" s="358"/>
      <c r="AD30" s="358"/>
      <c r="AE30" s="359"/>
    </row>
    <row r="31" spans="1:31" s="158" customFormat="1" ht="30" customHeight="1" x14ac:dyDescent="0.25">
      <c r="A31" s="159">
        <v>18</v>
      </c>
      <c r="B31" s="160" t="s">
        <v>1884</v>
      </c>
      <c r="C31" s="365">
        <f>+Valorizado!W1074</f>
        <v>9471938.7702981997</v>
      </c>
      <c r="D31" s="364"/>
      <c r="E31" s="363">
        <f t="shared" si="0"/>
        <v>6630357.1392087396</v>
      </c>
      <c r="F31" s="355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7">
        <f>+E31</f>
        <v>6630357.1392087396</v>
      </c>
      <c r="V31" s="358"/>
      <c r="W31" s="357"/>
      <c r="X31" s="358"/>
      <c r="Y31" s="357"/>
      <c r="Z31" s="358"/>
      <c r="AA31" s="357"/>
      <c r="AB31" s="358"/>
      <c r="AC31" s="358"/>
      <c r="AD31" s="358"/>
      <c r="AE31" s="359"/>
    </row>
    <row r="32" spans="1:31" s="158" customFormat="1" ht="30" customHeight="1" x14ac:dyDescent="0.25">
      <c r="A32" s="159">
        <v>19</v>
      </c>
      <c r="B32" s="160" t="s">
        <v>1885</v>
      </c>
      <c r="C32" s="365">
        <f>+Valorizado!X1074</f>
        <v>8855618.9166307058</v>
      </c>
      <c r="D32" s="364"/>
      <c r="E32" s="363">
        <f t="shared" si="0"/>
        <v>6198933.2416414935</v>
      </c>
      <c r="F32" s="355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58">
        <f>+E32</f>
        <v>6198933.2416414935</v>
      </c>
      <c r="W32" s="357"/>
      <c r="X32" s="358"/>
      <c r="Y32" s="357"/>
      <c r="Z32" s="358"/>
      <c r="AA32" s="357"/>
      <c r="AB32" s="358"/>
      <c r="AC32" s="358"/>
      <c r="AD32" s="358"/>
      <c r="AE32" s="359"/>
    </row>
    <row r="33" spans="1:34" s="158" customFormat="1" ht="30" customHeight="1" x14ac:dyDescent="0.25">
      <c r="A33" s="159">
        <v>20</v>
      </c>
      <c r="B33" s="160" t="s">
        <v>1886</v>
      </c>
      <c r="C33" s="365">
        <f>+Valorizado!Y1074</f>
        <v>6858374.4232038585</v>
      </c>
      <c r="D33" s="364"/>
      <c r="E33" s="363">
        <f t="shared" si="0"/>
        <v>4800862.0962427007</v>
      </c>
      <c r="F33" s="355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7"/>
      <c r="V33" s="358"/>
      <c r="W33" s="357">
        <f>+E33</f>
        <v>4800862.0962427007</v>
      </c>
      <c r="X33" s="358"/>
      <c r="Y33" s="357"/>
      <c r="Z33" s="358"/>
      <c r="AA33" s="357"/>
      <c r="AB33" s="358"/>
      <c r="AC33" s="358"/>
      <c r="AD33" s="358"/>
      <c r="AE33" s="359"/>
    </row>
    <row r="34" spans="1:34" s="158" customFormat="1" ht="30" customHeight="1" x14ac:dyDescent="0.25">
      <c r="A34" s="159">
        <v>21</v>
      </c>
      <c r="B34" s="160" t="s">
        <v>1887</v>
      </c>
      <c r="C34" s="365">
        <f>+Valorizado!Z1074</f>
        <v>4676971.1719066799</v>
      </c>
      <c r="D34" s="364"/>
      <c r="E34" s="363">
        <f t="shared" si="0"/>
        <v>3273879.8203346757</v>
      </c>
      <c r="F34" s="355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7"/>
      <c r="V34" s="358"/>
      <c r="W34" s="357"/>
      <c r="X34" s="358">
        <f>+E34</f>
        <v>3273879.8203346757</v>
      </c>
      <c r="Y34" s="357"/>
      <c r="Z34" s="358"/>
      <c r="AA34" s="357"/>
      <c r="AB34" s="358"/>
      <c r="AC34" s="358"/>
      <c r="AD34" s="358"/>
      <c r="AE34" s="359"/>
    </row>
    <row r="35" spans="1:34" s="158" customFormat="1" ht="30" customHeight="1" x14ac:dyDescent="0.25">
      <c r="A35" s="159">
        <v>22</v>
      </c>
      <c r="B35" s="160" t="s">
        <v>1888</v>
      </c>
      <c r="C35" s="365">
        <f>+Valorizado!AA1074</f>
        <v>5064615.8994693151</v>
      </c>
      <c r="D35" s="364"/>
      <c r="E35" s="363">
        <f t="shared" si="0"/>
        <v>3545231.1296285205</v>
      </c>
      <c r="F35" s="355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7"/>
      <c r="V35" s="358"/>
      <c r="W35" s="357"/>
      <c r="X35" s="358"/>
      <c r="Y35" s="357">
        <f>+E35</f>
        <v>3545231.1296285205</v>
      </c>
      <c r="Z35" s="358"/>
      <c r="AA35" s="357"/>
      <c r="AB35" s="358"/>
      <c r="AC35" s="358"/>
      <c r="AD35" s="358"/>
      <c r="AE35" s="359"/>
    </row>
    <row r="36" spans="1:34" s="158" customFormat="1" ht="30" customHeight="1" x14ac:dyDescent="0.25">
      <c r="A36" s="159">
        <v>23</v>
      </c>
      <c r="B36" s="160" t="s">
        <v>1889</v>
      </c>
      <c r="C36" s="365">
        <f>+Valorizado!AB1074</f>
        <v>4397686.780790003</v>
      </c>
      <c r="D36" s="364"/>
      <c r="E36" s="363">
        <f t="shared" si="0"/>
        <v>3078380.7465530019</v>
      </c>
      <c r="F36" s="355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7"/>
      <c r="V36" s="358"/>
      <c r="W36" s="357"/>
      <c r="X36" s="358"/>
      <c r="Y36" s="357"/>
      <c r="Z36" s="358">
        <f>+E36</f>
        <v>3078380.7465530019</v>
      </c>
      <c r="AA36" s="357"/>
      <c r="AB36" s="358"/>
      <c r="AC36" s="358"/>
      <c r="AD36" s="358"/>
      <c r="AE36" s="359"/>
    </row>
    <row r="37" spans="1:34" s="158" customFormat="1" ht="30" customHeight="1" x14ac:dyDescent="0.25">
      <c r="A37" s="159">
        <v>24</v>
      </c>
      <c r="B37" s="160" t="s">
        <v>1890</v>
      </c>
      <c r="C37" s="365">
        <f>+Valorizado!AC1074</f>
        <v>3721963.8539060862</v>
      </c>
      <c r="D37" s="364"/>
      <c r="E37" s="363">
        <f t="shared" si="0"/>
        <v>2605374.69773426</v>
      </c>
      <c r="F37" s="355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7"/>
      <c r="V37" s="358"/>
      <c r="W37" s="357"/>
      <c r="X37" s="358"/>
      <c r="Y37" s="357"/>
      <c r="Z37" s="358"/>
      <c r="AA37" s="357">
        <f>+E37</f>
        <v>2605374.69773426</v>
      </c>
      <c r="AB37" s="358"/>
      <c r="AC37" s="358"/>
      <c r="AD37" s="358"/>
      <c r="AE37" s="359"/>
    </row>
    <row r="38" spans="1:34" s="158" customFormat="1" ht="30" customHeight="1" x14ac:dyDescent="0.25">
      <c r="A38" s="159">
        <v>25</v>
      </c>
      <c r="B38" s="160" t="s">
        <v>1891</v>
      </c>
      <c r="C38" s="365">
        <f>+Valorizado!AD1074</f>
        <v>3615538.6279515941</v>
      </c>
      <c r="D38" s="364"/>
      <c r="E38" s="363">
        <f t="shared" si="0"/>
        <v>2530877.0395661155</v>
      </c>
      <c r="F38" s="355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7"/>
      <c r="V38" s="358"/>
      <c r="W38" s="357"/>
      <c r="X38" s="358"/>
      <c r="Y38" s="357"/>
      <c r="Z38" s="358"/>
      <c r="AA38" s="357"/>
      <c r="AB38" s="358">
        <f>+E38</f>
        <v>2530877.0395661155</v>
      </c>
      <c r="AC38" s="358"/>
      <c r="AD38" s="358"/>
      <c r="AE38" s="359"/>
    </row>
    <row r="39" spans="1:34" s="158" customFormat="1" ht="30" customHeight="1" x14ac:dyDescent="0.25">
      <c r="A39" s="159">
        <v>26</v>
      </c>
      <c r="B39" s="160" t="s">
        <v>1892</v>
      </c>
      <c r="C39" s="365">
        <f>+Valorizado!AE1074</f>
        <v>2979589.6354266172</v>
      </c>
      <c r="D39" s="364"/>
      <c r="E39" s="363">
        <f t="shared" si="0"/>
        <v>2085712.7447986319</v>
      </c>
      <c r="F39" s="355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7"/>
      <c r="V39" s="358"/>
      <c r="W39" s="357"/>
      <c r="X39" s="358"/>
      <c r="Y39" s="357"/>
      <c r="Z39" s="358"/>
      <c r="AA39" s="357"/>
      <c r="AB39" s="358"/>
      <c r="AC39" s="358">
        <f>+E39</f>
        <v>2085712.7447986319</v>
      </c>
      <c r="AD39" s="358"/>
      <c r="AE39" s="359"/>
    </row>
    <row r="40" spans="1:34" s="158" customFormat="1" ht="30" customHeight="1" x14ac:dyDescent="0.25">
      <c r="A40" s="159">
        <v>27</v>
      </c>
      <c r="B40" s="160" t="s">
        <v>1893</v>
      </c>
      <c r="C40" s="365">
        <f>+Valorizado!AF1074</f>
        <v>2281870.4139981396</v>
      </c>
      <c r="D40" s="364"/>
      <c r="E40" s="363">
        <f t="shared" si="0"/>
        <v>1597309.2897986977</v>
      </c>
      <c r="F40" s="355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7"/>
      <c r="V40" s="358"/>
      <c r="W40" s="357"/>
      <c r="X40" s="358"/>
      <c r="Y40" s="357"/>
      <c r="Z40" s="358"/>
      <c r="AA40" s="357"/>
      <c r="AB40" s="358"/>
      <c r="AC40" s="358"/>
      <c r="AD40" s="358">
        <f>+E40</f>
        <v>1597309.2897986977</v>
      </c>
      <c r="AE40" s="359"/>
    </row>
    <row r="41" spans="1:34" s="158" customFormat="1" ht="30" customHeight="1" thickBot="1" x14ac:dyDescent="0.3">
      <c r="A41" s="159">
        <v>28</v>
      </c>
      <c r="B41" s="160" t="s">
        <v>1894</v>
      </c>
      <c r="C41" s="365">
        <f>+Valorizado!AG1074</f>
        <v>571696.58468841703</v>
      </c>
      <c r="D41" s="364"/>
      <c r="E41" s="363">
        <f t="shared" ref="E41" si="1">+C41*0.7</f>
        <v>400187.6092818919</v>
      </c>
      <c r="F41" s="355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7"/>
      <c r="V41" s="358"/>
      <c r="W41" s="357"/>
      <c r="X41" s="358"/>
      <c r="Y41" s="357"/>
      <c r="Z41" s="358"/>
      <c r="AA41" s="357"/>
      <c r="AB41" s="358"/>
      <c r="AC41" s="358"/>
      <c r="AD41" s="358"/>
      <c r="AE41" s="359">
        <f>+E41</f>
        <v>400187.6092818919</v>
      </c>
    </row>
    <row r="42" spans="1:34" s="155" customFormat="1" ht="30" customHeight="1" x14ac:dyDescent="0.25">
      <c r="A42" s="190" t="s">
        <v>491</v>
      </c>
      <c r="B42" s="191"/>
      <c r="C42" s="345">
        <f>+SUM(C14:C41)</f>
        <v>148094503.12949333</v>
      </c>
      <c r="D42" s="345">
        <f>+SUM(D14:D41)</f>
        <v>44428350.938848004</v>
      </c>
      <c r="E42" s="345">
        <f>+SUM(E14:E41)</f>
        <v>103666152.19064532</v>
      </c>
      <c r="F42" s="366">
        <f t="shared" ref="F42:AC42" si="2">+SUM(F14:F41)</f>
        <v>45697712.675848007</v>
      </c>
      <c r="G42" s="366">
        <f t="shared" si="2"/>
        <v>1824848.2346528813</v>
      </c>
      <c r="H42" s="366">
        <f t="shared" si="2"/>
        <v>2632911.7458481919</v>
      </c>
      <c r="I42" s="366">
        <f t="shared" si="2"/>
        <v>2064160.467873028</v>
      </c>
      <c r="J42" s="366">
        <f t="shared" si="2"/>
        <v>8452319.9810190573</v>
      </c>
      <c r="K42" s="366">
        <f t="shared" si="2"/>
        <v>5612101.3861759985</v>
      </c>
      <c r="L42" s="366">
        <f t="shared" si="2"/>
        <v>6389970.3996819742</v>
      </c>
      <c r="M42" s="366">
        <f t="shared" si="2"/>
        <v>4905410.1359230131</v>
      </c>
      <c r="N42" s="366">
        <f t="shared" si="2"/>
        <v>5033586.6271496816</v>
      </c>
      <c r="O42" s="366">
        <f t="shared" si="2"/>
        <v>3601808.0453207837</v>
      </c>
      <c r="P42" s="366">
        <f t="shared" si="2"/>
        <v>4699180.7719644951</v>
      </c>
      <c r="Q42" s="366">
        <f t="shared" si="2"/>
        <v>5167786.6231144238</v>
      </c>
      <c r="R42" s="366">
        <f t="shared" si="2"/>
        <v>4361390.8584156744</v>
      </c>
      <c r="S42" s="366">
        <f t="shared" si="2"/>
        <v>4804191.2996882573</v>
      </c>
      <c r="T42" s="366">
        <f t="shared" si="2"/>
        <v>6100018.3220291315</v>
      </c>
      <c r="U42" s="366">
        <f t="shared" si="2"/>
        <v>6630357.1392087396</v>
      </c>
      <c r="V42" s="366">
        <f t="shared" si="2"/>
        <v>6198933.2416414935</v>
      </c>
      <c r="W42" s="366">
        <f t="shared" si="2"/>
        <v>4800862.0962427007</v>
      </c>
      <c r="X42" s="366">
        <f t="shared" si="2"/>
        <v>3273879.8203346757</v>
      </c>
      <c r="Y42" s="366">
        <f t="shared" si="2"/>
        <v>3545231.1296285205</v>
      </c>
      <c r="Z42" s="366">
        <f t="shared" si="2"/>
        <v>3078380.7465530019</v>
      </c>
      <c r="AA42" s="366">
        <f t="shared" si="2"/>
        <v>2605374.69773426</v>
      </c>
      <c r="AB42" s="366">
        <f t="shared" si="2"/>
        <v>2530877.0395661155</v>
      </c>
      <c r="AC42" s="366">
        <f t="shared" si="2"/>
        <v>2085712.7447986319</v>
      </c>
      <c r="AD42" s="366">
        <f>+SUM(AD14:AD41)</f>
        <v>1597309.2897986977</v>
      </c>
      <c r="AE42" s="367">
        <f>+SUM(AE14:AE41)</f>
        <v>400187.6092818919</v>
      </c>
    </row>
    <row r="43" spans="1:34" s="155" customFormat="1" ht="30" customHeight="1" x14ac:dyDescent="0.25">
      <c r="A43" s="183" t="s">
        <v>492</v>
      </c>
      <c r="B43" s="184"/>
      <c r="C43" s="368"/>
      <c r="D43" s="369"/>
      <c r="E43" s="369"/>
      <c r="F43" s="370">
        <f t="shared" ref="F43:AC43" si="3">+F42/$C$42</f>
        <v>0.30857129542404477</v>
      </c>
      <c r="G43" s="370">
        <f t="shared" si="3"/>
        <v>1.2322187495758977E-2</v>
      </c>
      <c r="H43" s="370">
        <f t="shared" si="3"/>
        <v>1.7778591981540214E-2</v>
      </c>
      <c r="I43" s="370">
        <f t="shared" si="3"/>
        <v>1.3938130209114738E-2</v>
      </c>
      <c r="J43" s="370">
        <f t="shared" si="3"/>
        <v>5.7073826525677177E-2</v>
      </c>
      <c r="K43" s="370">
        <f t="shared" si="3"/>
        <v>3.7895406430235944E-2</v>
      </c>
      <c r="L43" s="370">
        <f t="shared" si="3"/>
        <v>4.3147924228454357E-2</v>
      </c>
      <c r="M43" s="370">
        <f t="shared" si="3"/>
        <v>3.3123512569765937E-2</v>
      </c>
      <c r="N43" s="370">
        <f t="shared" si="3"/>
        <v>3.3989017288159104E-2</v>
      </c>
      <c r="O43" s="370">
        <f t="shared" si="3"/>
        <v>2.4321011038278544E-2</v>
      </c>
      <c r="P43" s="370">
        <f t="shared" si="3"/>
        <v>3.1730960114404433E-2</v>
      </c>
      <c r="Q43" s="370">
        <f t="shared" si="3"/>
        <v>3.4895195391524622E-2</v>
      </c>
      <c r="R43" s="370">
        <f t="shared" si="3"/>
        <v>2.9450052272379679E-2</v>
      </c>
      <c r="S43" s="370">
        <f t="shared" si="3"/>
        <v>3.2440037936367488E-2</v>
      </c>
      <c r="T43" s="370">
        <f t="shared" si="3"/>
        <v>4.1190038746375994E-2</v>
      </c>
      <c r="U43" s="370">
        <f t="shared" si="3"/>
        <v>4.4771122486640696E-2</v>
      </c>
      <c r="V43" s="370">
        <f t="shared" si="3"/>
        <v>4.185795630929777E-2</v>
      </c>
      <c r="W43" s="370">
        <f t="shared" si="3"/>
        <v>3.2417557672919456E-2</v>
      </c>
      <c r="X43" s="370">
        <f t="shared" si="3"/>
        <v>2.2106693706734046E-2</v>
      </c>
      <c r="Y43" s="370">
        <f t="shared" si="3"/>
        <v>2.3938978521900859E-2</v>
      </c>
      <c r="Z43" s="370">
        <f t="shared" si="3"/>
        <v>2.0786596946554298E-2</v>
      </c>
      <c r="AA43" s="370">
        <f t="shared" si="3"/>
        <v>1.759264957630554E-2</v>
      </c>
      <c r="AB43" s="370">
        <f t="shared" si="3"/>
        <v>1.7089608230449482E-2</v>
      </c>
      <c r="AC43" s="370">
        <f t="shared" si="3"/>
        <v>1.4083660775544734E-2</v>
      </c>
      <c r="AD43" s="370">
        <f t="shared" ref="AD43:AE43" si="4">+AD42/$C$42</f>
        <v>1.0785743265582355E-2</v>
      </c>
      <c r="AE43" s="371">
        <f t="shared" si="4"/>
        <v>2.7022448559888088E-3</v>
      </c>
    </row>
    <row r="44" spans="1:34" s="155" customFormat="1" ht="30" customHeight="1" thickBot="1" x14ac:dyDescent="0.3">
      <c r="A44" s="185" t="s">
        <v>88</v>
      </c>
      <c r="B44" s="186"/>
      <c r="C44" s="372"/>
      <c r="D44" s="373"/>
      <c r="E44" s="373"/>
      <c r="F44" s="374">
        <f t="shared" ref="F44" si="5">+F43+E44</f>
        <v>0.30857129542404477</v>
      </c>
      <c r="G44" s="374">
        <f t="shared" ref="G44" si="6">+G43+F44</f>
        <v>0.32089348291980374</v>
      </c>
      <c r="H44" s="374">
        <f t="shared" ref="H44" si="7">+H43+G44</f>
        <v>0.33867207490134393</v>
      </c>
      <c r="I44" s="374">
        <f t="shared" ref="I44" si="8">+I43+H44</f>
        <v>0.35261020511045865</v>
      </c>
      <c r="J44" s="374">
        <f t="shared" ref="J44" si="9">+J43+I44</f>
        <v>0.40968403163613581</v>
      </c>
      <c r="K44" s="374">
        <f t="shared" ref="K44" si="10">+K43+J44</f>
        <v>0.44757943806637174</v>
      </c>
      <c r="L44" s="374">
        <f t="shared" ref="L44" si="11">+L43+K44</f>
        <v>0.49072736229482611</v>
      </c>
      <c r="M44" s="374">
        <f t="shared" ref="M44" si="12">+M43+L44</f>
        <v>0.52385087486459203</v>
      </c>
      <c r="N44" s="374">
        <f t="shared" ref="N44" si="13">+N43+M44</f>
        <v>0.55783989215275109</v>
      </c>
      <c r="O44" s="374">
        <f t="shared" ref="O44" si="14">+O43+N44</f>
        <v>0.58216090319102964</v>
      </c>
      <c r="P44" s="374">
        <f t="shared" ref="P44" si="15">+P43+O44</f>
        <v>0.6138918633054341</v>
      </c>
      <c r="Q44" s="374">
        <f t="shared" ref="Q44" si="16">+Q43+P44</f>
        <v>0.64878705869695874</v>
      </c>
      <c r="R44" s="374">
        <f t="shared" ref="R44" si="17">+R43+Q44</f>
        <v>0.67823711096933836</v>
      </c>
      <c r="S44" s="374">
        <f t="shared" ref="S44" si="18">+S43+R44</f>
        <v>0.71067714890570588</v>
      </c>
      <c r="T44" s="374">
        <f t="shared" ref="T44" si="19">+T43+S44</f>
        <v>0.75186718765208183</v>
      </c>
      <c r="U44" s="374">
        <f t="shared" ref="U44" si="20">+U43+T44</f>
        <v>0.79663831013872255</v>
      </c>
      <c r="V44" s="374">
        <f t="shared" ref="V44" si="21">+V43+U44</f>
        <v>0.83849626644802033</v>
      </c>
      <c r="W44" s="374">
        <f t="shared" ref="W44" si="22">+W43+V44</f>
        <v>0.87091382412093976</v>
      </c>
      <c r="X44" s="374">
        <f t="shared" ref="X44" si="23">+X43+W44</f>
        <v>0.89302051782767378</v>
      </c>
      <c r="Y44" s="374">
        <f t="shared" ref="Y44" si="24">+Y43+X44</f>
        <v>0.91695949634957463</v>
      </c>
      <c r="Z44" s="374">
        <f t="shared" ref="Z44" si="25">+Z43+Y44</f>
        <v>0.9377460932961289</v>
      </c>
      <c r="AA44" s="374">
        <f t="shared" ref="AA44" si="26">+AA43+Z44</f>
        <v>0.95533874287243448</v>
      </c>
      <c r="AB44" s="374">
        <f t="shared" ref="AB44" si="27">+AB43+AA44</f>
        <v>0.97242835110288395</v>
      </c>
      <c r="AC44" s="374">
        <f t="shared" ref="AC44" si="28">+AC43+AB44</f>
        <v>0.98651201187842863</v>
      </c>
      <c r="AD44" s="374">
        <f t="shared" ref="AD44:AE44" si="29">+AD43+AC44</f>
        <v>0.99729775514401098</v>
      </c>
      <c r="AE44" s="375">
        <f t="shared" si="29"/>
        <v>0.99999999999999978</v>
      </c>
    </row>
    <row r="45" spans="1:34" s="158" customFormat="1" ht="17.100000000000001" customHeight="1" x14ac:dyDescent="0.25">
      <c r="C45" s="376"/>
      <c r="D45" s="377"/>
      <c r="E45" s="377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9"/>
      <c r="W45" s="380"/>
      <c r="X45" s="380"/>
      <c r="Y45" s="381"/>
      <c r="Z45" s="381"/>
      <c r="AA45" s="381"/>
      <c r="AB45" s="381"/>
      <c r="AC45" s="378"/>
      <c r="AD45" s="378"/>
      <c r="AE45" s="378"/>
    </row>
    <row r="46" spans="1:34" s="158" customFormat="1" ht="17.100000000000001" customHeight="1" x14ac:dyDescent="0.25">
      <c r="C46" s="376"/>
      <c r="D46" s="377"/>
      <c r="E46" s="377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81"/>
      <c r="V46" s="381"/>
      <c r="W46" s="381"/>
      <c r="X46" s="378"/>
      <c r="Y46" s="379"/>
      <c r="Z46" s="380"/>
      <c r="AA46" s="380"/>
      <c r="AB46" s="381"/>
      <c r="AC46" s="381"/>
      <c r="AD46" s="381"/>
      <c r="AE46" s="381"/>
      <c r="AF46" s="187"/>
      <c r="AG46" s="187"/>
      <c r="AH46" s="187"/>
    </row>
    <row r="47" spans="1:34" s="188" customFormat="1" ht="15" customHeight="1" x14ac:dyDescent="0.25">
      <c r="C47" s="382"/>
      <c r="D47" s="383"/>
      <c r="E47" s="383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162"/>
      <c r="V47" s="162"/>
      <c r="W47" s="162"/>
      <c r="X47" s="384"/>
      <c r="Y47" s="385"/>
      <c r="Z47" s="163"/>
      <c r="AA47" s="163"/>
      <c r="AB47" s="162"/>
      <c r="AC47" s="162"/>
      <c r="AD47" s="162"/>
      <c r="AE47" s="162"/>
      <c r="AF47" s="189"/>
      <c r="AG47" s="189"/>
      <c r="AH47" s="189"/>
    </row>
    <row r="48" spans="1:34" s="162" customFormat="1" ht="15" customHeight="1" x14ac:dyDescent="0.25">
      <c r="A48" s="161"/>
      <c r="B48" s="161"/>
      <c r="C48" s="164"/>
      <c r="D48" s="165"/>
      <c r="E48" s="165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X48" s="166"/>
      <c r="Y48" s="167"/>
      <c r="Z48" s="168"/>
      <c r="AA48" s="163"/>
      <c r="AF48" s="166"/>
      <c r="AG48" s="166"/>
      <c r="AH48" s="166"/>
    </row>
    <row r="49" spans="1:34" ht="15" customHeight="1" x14ac:dyDescent="0.25">
      <c r="A49" s="169"/>
      <c r="B49" s="169"/>
      <c r="C49" s="164"/>
      <c r="D49" s="165"/>
      <c r="E49" s="165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2"/>
      <c r="V49" s="162"/>
      <c r="W49" s="162"/>
      <c r="X49" s="166"/>
      <c r="Y49" s="167"/>
      <c r="Z49" s="168"/>
      <c r="AA49" s="163"/>
      <c r="AF49" s="172"/>
      <c r="AG49" s="172"/>
      <c r="AH49" s="172"/>
    </row>
    <row r="50" spans="1:34" ht="15" customHeight="1" x14ac:dyDescent="0.25">
      <c r="A50" s="169"/>
      <c r="B50" s="169"/>
      <c r="C50" s="164"/>
      <c r="D50" s="165"/>
      <c r="E50" s="165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2"/>
      <c r="V50" s="162"/>
      <c r="W50" s="162"/>
      <c r="X50" s="166"/>
      <c r="Y50" s="167"/>
      <c r="Z50" s="168"/>
      <c r="AA50" s="163"/>
      <c r="AF50" s="172"/>
      <c r="AG50" s="172"/>
      <c r="AH50" s="172"/>
    </row>
    <row r="51" spans="1:34" ht="15" customHeight="1" x14ac:dyDescent="0.25">
      <c r="A51" s="169"/>
      <c r="B51" s="169"/>
      <c r="C51" s="164"/>
      <c r="D51" s="165"/>
      <c r="E51" s="165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2"/>
      <c r="V51" s="162"/>
      <c r="W51" s="162"/>
      <c r="X51" s="166"/>
      <c r="Y51" s="167"/>
      <c r="Z51" s="168"/>
      <c r="AA51" s="163"/>
      <c r="AF51" s="172"/>
      <c r="AG51" s="172"/>
      <c r="AH51" s="172"/>
    </row>
    <row r="52" spans="1:34" ht="15" customHeight="1" x14ac:dyDescent="0.25">
      <c r="A52" s="169"/>
      <c r="B52" s="169"/>
      <c r="C52" s="164"/>
      <c r="D52" s="165"/>
      <c r="E52" s="165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2"/>
      <c r="V52" s="162"/>
      <c r="W52" s="162"/>
      <c r="X52" s="166"/>
      <c r="Y52" s="167"/>
      <c r="Z52" s="168"/>
      <c r="AA52" s="163"/>
      <c r="AF52" s="172"/>
      <c r="AG52" s="172"/>
      <c r="AH52" s="172"/>
    </row>
    <row r="53" spans="1:34" ht="15" customHeight="1" x14ac:dyDescent="0.25">
      <c r="A53" s="169"/>
      <c r="B53" s="169"/>
      <c r="C53" s="164"/>
      <c r="D53" s="165"/>
      <c r="E53" s="165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2"/>
      <c r="V53" s="162"/>
      <c r="W53" s="162"/>
      <c r="X53" s="166"/>
      <c r="Y53" s="167"/>
      <c r="Z53" s="168"/>
      <c r="AA53" s="163"/>
      <c r="AF53" s="172"/>
      <c r="AG53" s="172"/>
      <c r="AH53" s="172"/>
    </row>
    <row r="54" spans="1:34" ht="15" customHeight="1" x14ac:dyDescent="0.25">
      <c r="A54" s="169"/>
      <c r="B54" s="169"/>
      <c r="C54" s="164"/>
      <c r="D54" s="386"/>
      <c r="E54" s="386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162"/>
      <c r="V54" s="162"/>
      <c r="W54" s="162"/>
      <c r="X54" s="387"/>
      <c r="Y54" s="167"/>
      <c r="Z54" s="168"/>
      <c r="AA54" s="163"/>
      <c r="AF54" s="177"/>
      <c r="AG54" s="177"/>
      <c r="AH54" s="177"/>
    </row>
    <row r="55" spans="1:34" ht="15" customHeight="1" x14ac:dyDescent="0.25">
      <c r="A55" s="169"/>
      <c r="B55" s="169"/>
      <c r="C55" s="164"/>
      <c r="D55" s="386"/>
      <c r="E55" s="386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162"/>
      <c r="V55" s="162"/>
      <c r="W55" s="162"/>
      <c r="X55" s="387"/>
      <c r="Y55" s="167"/>
      <c r="Z55" s="168"/>
      <c r="AA55" s="163"/>
      <c r="AF55" s="177"/>
      <c r="AG55" s="177"/>
      <c r="AH55" s="177"/>
    </row>
    <row r="56" spans="1:34" ht="15" customHeight="1" x14ac:dyDescent="0.25">
      <c r="A56" s="169"/>
      <c r="B56" s="169"/>
      <c r="C56" s="164"/>
      <c r="D56" s="386"/>
      <c r="E56" s="386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162"/>
      <c r="V56" s="162"/>
      <c r="W56" s="162"/>
      <c r="X56" s="387"/>
      <c r="Y56" s="167"/>
      <c r="Z56" s="168"/>
      <c r="AA56" s="163"/>
      <c r="AF56" s="177"/>
      <c r="AG56" s="177"/>
      <c r="AH56" s="177"/>
    </row>
    <row r="57" spans="1:34" ht="15" customHeight="1" x14ac:dyDescent="0.25">
      <c r="A57" s="169"/>
      <c r="B57" s="169"/>
      <c r="C57" s="164"/>
      <c r="D57" s="386"/>
      <c r="E57" s="386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162"/>
      <c r="V57" s="162"/>
      <c r="W57" s="162"/>
      <c r="X57" s="387"/>
      <c r="Y57" s="167"/>
      <c r="Z57" s="168"/>
      <c r="AA57" s="163"/>
      <c r="AF57" s="177"/>
      <c r="AG57" s="177"/>
      <c r="AH57" s="177"/>
    </row>
    <row r="58" spans="1:34" ht="15" customHeight="1" x14ac:dyDescent="0.25">
      <c r="A58" s="169"/>
      <c r="B58" s="169"/>
      <c r="C58" s="164"/>
      <c r="D58" s="386"/>
      <c r="E58" s="386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162"/>
      <c r="V58" s="162"/>
      <c r="W58" s="162"/>
      <c r="X58" s="387"/>
      <c r="Y58" s="167"/>
      <c r="Z58" s="168"/>
      <c r="AA58" s="163"/>
      <c r="AF58" s="177"/>
      <c r="AG58" s="177"/>
      <c r="AH58" s="177"/>
    </row>
    <row r="59" spans="1:34" ht="15" customHeight="1" x14ac:dyDescent="0.25">
      <c r="A59" s="169"/>
      <c r="B59" s="169"/>
      <c r="C59" s="164"/>
      <c r="D59" s="386"/>
      <c r="E59" s="386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162"/>
      <c r="V59" s="162"/>
      <c r="W59" s="162"/>
      <c r="X59" s="387"/>
      <c r="Y59" s="167"/>
      <c r="Z59" s="168"/>
      <c r="AA59" s="163"/>
      <c r="AF59" s="177"/>
      <c r="AG59" s="177"/>
      <c r="AH59" s="177"/>
    </row>
    <row r="60" spans="1:34" ht="15" customHeight="1" x14ac:dyDescent="0.25">
      <c r="A60" s="169"/>
      <c r="B60" s="169"/>
      <c r="C60" s="164"/>
      <c r="D60" s="386"/>
      <c r="E60" s="386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162"/>
      <c r="V60" s="162"/>
      <c r="W60" s="162"/>
      <c r="X60" s="387"/>
      <c r="Y60" s="167"/>
      <c r="Z60" s="168"/>
      <c r="AA60" s="163"/>
      <c r="AF60" s="177"/>
      <c r="AG60" s="177"/>
      <c r="AH60" s="177"/>
    </row>
    <row r="61" spans="1:34" ht="15" customHeight="1" x14ac:dyDescent="0.25">
      <c r="A61" s="169"/>
      <c r="B61" s="169"/>
      <c r="C61" s="164"/>
      <c r="D61" s="386"/>
      <c r="E61" s="386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162"/>
      <c r="V61" s="162"/>
      <c r="W61" s="162"/>
      <c r="X61" s="387"/>
      <c r="Y61" s="167"/>
      <c r="Z61" s="168"/>
      <c r="AA61" s="163"/>
      <c r="AF61" s="177"/>
      <c r="AG61" s="177"/>
      <c r="AH61" s="177"/>
    </row>
    <row r="62" spans="1:34" ht="15" customHeight="1" x14ac:dyDescent="0.25">
      <c r="A62" s="169"/>
      <c r="B62" s="169"/>
      <c r="C62" s="164"/>
      <c r="D62" s="386"/>
      <c r="E62" s="386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162"/>
      <c r="V62" s="162"/>
      <c r="W62" s="162"/>
      <c r="X62" s="387"/>
      <c r="Y62" s="167"/>
      <c r="Z62" s="168"/>
      <c r="AA62" s="163"/>
      <c r="AF62" s="177"/>
      <c r="AG62" s="177"/>
      <c r="AH62" s="177"/>
    </row>
    <row r="63" spans="1:34" ht="15" customHeight="1" x14ac:dyDescent="0.25">
      <c r="A63" s="169"/>
      <c r="B63" s="169"/>
      <c r="C63" s="164"/>
      <c r="D63" s="386"/>
      <c r="E63" s="386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162"/>
      <c r="V63" s="162"/>
      <c r="W63" s="162"/>
      <c r="X63" s="387"/>
      <c r="Y63" s="167"/>
      <c r="Z63" s="168"/>
      <c r="AA63" s="163"/>
      <c r="AF63" s="177"/>
      <c r="AG63" s="177"/>
      <c r="AH63" s="177"/>
    </row>
    <row r="64" spans="1:34" ht="15" customHeight="1" x14ac:dyDescent="0.25">
      <c r="A64" s="169"/>
      <c r="B64" s="169"/>
      <c r="C64" s="164"/>
      <c r="D64" s="386"/>
      <c r="E64" s="386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162"/>
      <c r="V64" s="162"/>
      <c r="W64" s="162"/>
      <c r="X64" s="387"/>
      <c r="Y64" s="167"/>
      <c r="Z64" s="168"/>
      <c r="AA64" s="163"/>
      <c r="AF64" s="177"/>
      <c r="AG64" s="177"/>
      <c r="AH64" s="177"/>
    </row>
    <row r="65" spans="1:34" ht="15" customHeight="1" x14ac:dyDescent="0.25">
      <c r="A65" s="169"/>
      <c r="B65" s="169"/>
      <c r="C65" s="164"/>
      <c r="D65" s="386"/>
      <c r="E65" s="386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162"/>
      <c r="V65" s="162"/>
      <c r="W65" s="162"/>
      <c r="X65" s="387"/>
      <c r="Y65" s="167"/>
      <c r="Z65" s="168"/>
      <c r="AA65" s="163"/>
      <c r="AF65" s="177"/>
      <c r="AG65" s="177"/>
      <c r="AH65" s="177"/>
    </row>
    <row r="66" spans="1:34" ht="15" customHeight="1" x14ac:dyDescent="0.25">
      <c r="C66" s="388"/>
      <c r="U66" s="162"/>
      <c r="V66" s="162"/>
      <c r="W66" s="162"/>
      <c r="Y66" s="391"/>
      <c r="Z66" s="163"/>
      <c r="AA66" s="163"/>
      <c r="AF66" s="180"/>
      <c r="AG66" s="180"/>
      <c r="AH66" s="180"/>
    </row>
    <row r="67" spans="1:34" ht="15" customHeight="1" x14ac:dyDescent="0.25">
      <c r="C67" s="388"/>
      <c r="U67" s="162"/>
      <c r="V67" s="162"/>
      <c r="W67" s="162"/>
      <c r="Y67" s="391"/>
      <c r="Z67" s="163"/>
      <c r="AA67" s="163"/>
      <c r="AF67" s="180"/>
      <c r="AG67" s="180"/>
      <c r="AH67" s="180"/>
    </row>
    <row r="68" spans="1:34" ht="15" customHeight="1" x14ac:dyDescent="0.25">
      <c r="C68" s="388"/>
      <c r="U68" s="162"/>
      <c r="V68" s="162"/>
      <c r="W68" s="162"/>
      <c r="Y68" s="391"/>
      <c r="Z68" s="163"/>
      <c r="AA68" s="163"/>
      <c r="AF68" s="180"/>
      <c r="AG68" s="180"/>
      <c r="AH68" s="180"/>
    </row>
    <row r="69" spans="1:34" ht="15" customHeight="1" x14ac:dyDescent="0.25">
      <c r="C69" s="388"/>
      <c r="U69" s="162"/>
      <c r="V69" s="162"/>
      <c r="W69" s="162"/>
      <c r="Y69" s="391"/>
      <c r="Z69" s="163"/>
      <c r="AA69" s="163"/>
      <c r="AF69" s="180"/>
      <c r="AG69" s="180"/>
      <c r="AH69" s="180"/>
    </row>
    <row r="70" spans="1:34" ht="15" customHeight="1" x14ac:dyDescent="0.25">
      <c r="C70" s="388"/>
      <c r="U70" s="162"/>
      <c r="V70" s="162"/>
      <c r="W70" s="162"/>
      <c r="Y70" s="391"/>
      <c r="Z70" s="163"/>
      <c r="AA70" s="163"/>
      <c r="AF70" s="180"/>
      <c r="AG70" s="180"/>
      <c r="AH70" s="180"/>
    </row>
    <row r="71" spans="1:34" ht="15" customHeight="1" x14ac:dyDescent="0.25">
      <c r="C71" s="388"/>
      <c r="U71" s="162"/>
      <c r="V71" s="162"/>
      <c r="W71" s="162"/>
      <c r="Y71" s="391"/>
      <c r="Z71" s="163"/>
      <c r="AA71" s="163"/>
      <c r="AF71" s="180"/>
      <c r="AG71" s="180"/>
      <c r="AH71" s="180"/>
    </row>
    <row r="72" spans="1:34" ht="15" customHeight="1" x14ac:dyDescent="0.25">
      <c r="C72" s="388"/>
      <c r="U72" s="162"/>
      <c r="V72" s="162"/>
      <c r="W72" s="162"/>
      <c r="Y72" s="391"/>
      <c r="Z72" s="163"/>
      <c r="AA72" s="163"/>
      <c r="AF72" s="180"/>
      <c r="AG72" s="180"/>
      <c r="AH72" s="180"/>
    </row>
    <row r="73" spans="1:34" ht="15" customHeight="1" x14ac:dyDescent="0.25">
      <c r="C73" s="388"/>
      <c r="U73" s="162"/>
      <c r="V73" s="162"/>
      <c r="W73" s="162"/>
      <c r="Y73" s="391"/>
      <c r="Z73" s="163"/>
      <c r="AA73" s="163"/>
      <c r="AF73" s="180"/>
      <c r="AG73" s="180"/>
      <c r="AH73" s="180"/>
    </row>
    <row r="74" spans="1:34" ht="15" customHeight="1" x14ac:dyDescent="0.25">
      <c r="C74" s="388"/>
      <c r="U74" s="162"/>
      <c r="V74" s="162"/>
      <c r="W74" s="162"/>
      <c r="Y74" s="391"/>
      <c r="Z74" s="163"/>
      <c r="AA74" s="163"/>
      <c r="AF74" s="180"/>
      <c r="AG74" s="180"/>
      <c r="AH74" s="180"/>
    </row>
    <row r="75" spans="1:34" ht="15" customHeight="1" x14ac:dyDescent="0.25">
      <c r="C75" s="388"/>
      <c r="U75" s="162"/>
      <c r="V75" s="162"/>
      <c r="W75" s="162"/>
      <c r="Y75" s="391"/>
      <c r="Z75" s="163"/>
      <c r="AA75" s="163"/>
      <c r="AF75" s="180"/>
      <c r="AG75" s="180"/>
      <c r="AH75" s="180"/>
    </row>
    <row r="76" spans="1:34" ht="15" customHeight="1" x14ac:dyDescent="0.25">
      <c r="C76" s="388"/>
      <c r="U76" s="162"/>
      <c r="V76" s="162"/>
      <c r="W76" s="162"/>
      <c r="Y76" s="391"/>
      <c r="Z76" s="163"/>
      <c r="AA76" s="163"/>
      <c r="AF76" s="180"/>
      <c r="AG76" s="180"/>
      <c r="AH76" s="180"/>
    </row>
    <row r="77" spans="1:34" ht="15" customHeight="1" x14ac:dyDescent="0.25">
      <c r="U77" s="162"/>
      <c r="V77" s="162"/>
      <c r="W77" s="162"/>
      <c r="AF77" s="180"/>
      <c r="AG77" s="180"/>
      <c r="AH77" s="180"/>
    </row>
    <row r="78" spans="1:34" ht="15" customHeight="1" x14ac:dyDescent="0.25">
      <c r="U78" s="162"/>
      <c r="V78" s="162"/>
      <c r="W78" s="162"/>
      <c r="AF78" s="180"/>
      <c r="AG78" s="180"/>
      <c r="AH78" s="180"/>
    </row>
    <row r="79" spans="1:34" ht="15" customHeight="1" x14ac:dyDescent="0.25">
      <c r="U79" s="162"/>
      <c r="V79" s="162"/>
      <c r="W79" s="162"/>
      <c r="AF79" s="180"/>
      <c r="AG79" s="180"/>
      <c r="AH79" s="180"/>
    </row>
    <row r="80" spans="1:34" ht="15" customHeight="1" x14ac:dyDescent="0.25">
      <c r="U80" s="162"/>
      <c r="V80" s="162"/>
      <c r="W80" s="162"/>
      <c r="AF80" s="180"/>
      <c r="AG80" s="180"/>
      <c r="AH80" s="180"/>
    </row>
    <row r="81" spans="21:34" ht="15" customHeight="1" x14ac:dyDescent="0.25">
      <c r="U81" s="162"/>
      <c r="V81" s="162"/>
      <c r="W81" s="162"/>
      <c r="AF81" s="180"/>
      <c r="AG81" s="180"/>
      <c r="AH81" s="180"/>
    </row>
    <row r="82" spans="21:34" ht="15" customHeight="1" x14ac:dyDescent="0.25">
      <c r="U82" s="162"/>
      <c r="V82" s="162"/>
      <c r="W82" s="162"/>
      <c r="AF82" s="180"/>
      <c r="AG82" s="180"/>
      <c r="AH82" s="180"/>
    </row>
    <row r="83" spans="21:34" ht="15" customHeight="1" x14ac:dyDescent="0.25">
      <c r="U83" s="162"/>
      <c r="V83" s="162"/>
      <c r="W83" s="162"/>
      <c r="AF83" s="180"/>
      <c r="AG83" s="180"/>
      <c r="AH83" s="180"/>
    </row>
    <row r="84" spans="21:34" ht="15" customHeight="1" x14ac:dyDescent="0.25">
      <c r="U84" s="162"/>
      <c r="V84" s="162"/>
      <c r="W84" s="162"/>
      <c r="AF84" s="180"/>
      <c r="AG84" s="180"/>
      <c r="AH84" s="180"/>
    </row>
    <row r="85" spans="21:34" ht="15" customHeight="1" x14ac:dyDescent="0.25">
      <c r="U85" s="162"/>
      <c r="V85" s="162"/>
      <c r="W85" s="162"/>
      <c r="AF85" s="180"/>
      <c r="AG85" s="180"/>
      <c r="AH85" s="180"/>
    </row>
    <row r="86" spans="21:34" ht="15" customHeight="1" x14ac:dyDescent="0.25">
      <c r="U86" s="162"/>
      <c r="V86" s="162"/>
      <c r="W86" s="162"/>
      <c r="AF86" s="180"/>
      <c r="AG86" s="180"/>
      <c r="AH86" s="180"/>
    </row>
    <row r="87" spans="21:34" ht="15" customHeight="1" x14ac:dyDescent="0.25">
      <c r="U87" s="162"/>
      <c r="V87" s="162"/>
      <c r="W87" s="162"/>
      <c r="AF87" s="180"/>
      <c r="AG87" s="180"/>
      <c r="AH87" s="180"/>
    </row>
    <row r="88" spans="21:34" ht="15" customHeight="1" x14ac:dyDescent="0.25">
      <c r="U88" s="162"/>
      <c r="V88" s="162"/>
      <c r="W88" s="162"/>
      <c r="AF88" s="180"/>
      <c r="AG88" s="180"/>
      <c r="AH88" s="180"/>
    </row>
    <row r="89" spans="21:34" ht="15" customHeight="1" x14ac:dyDescent="0.25">
      <c r="U89" s="162"/>
      <c r="V89" s="162"/>
      <c r="W89" s="162"/>
      <c r="AF89" s="180"/>
      <c r="AG89" s="180"/>
      <c r="AH89" s="180"/>
    </row>
    <row r="90" spans="21:34" ht="15" customHeight="1" x14ac:dyDescent="0.25">
      <c r="U90" s="162"/>
      <c r="V90" s="162"/>
      <c r="W90" s="162"/>
      <c r="AF90" s="180"/>
      <c r="AG90" s="180"/>
      <c r="AH90" s="180"/>
    </row>
    <row r="91" spans="21:34" ht="15" customHeight="1" x14ac:dyDescent="0.25">
      <c r="U91" s="162"/>
      <c r="V91" s="162"/>
      <c r="W91" s="162"/>
      <c r="AF91" s="180"/>
      <c r="AG91" s="180"/>
      <c r="AH91" s="180"/>
    </row>
    <row r="92" spans="21:34" ht="15" customHeight="1" x14ac:dyDescent="0.25">
      <c r="U92" s="162"/>
      <c r="V92" s="162"/>
      <c r="W92" s="162"/>
      <c r="AF92" s="180"/>
      <c r="AG92" s="180"/>
      <c r="AH92" s="180"/>
    </row>
    <row r="93" spans="21:34" ht="15" customHeight="1" x14ac:dyDescent="0.25">
      <c r="U93" s="162"/>
      <c r="V93" s="162"/>
      <c r="W93" s="162"/>
      <c r="AF93" s="180"/>
      <c r="AG93" s="180"/>
      <c r="AH93" s="180"/>
    </row>
    <row r="94" spans="21:34" ht="15" customHeight="1" x14ac:dyDescent="0.25">
      <c r="U94" s="162"/>
      <c r="V94" s="162"/>
      <c r="W94" s="162"/>
      <c r="AF94" s="180"/>
      <c r="AG94" s="180"/>
      <c r="AH94" s="180"/>
    </row>
    <row r="95" spans="21:34" ht="15" customHeight="1" x14ac:dyDescent="0.25">
      <c r="U95" s="162"/>
      <c r="V95" s="162"/>
      <c r="W95" s="162"/>
      <c r="AF95" s="180"/>
      <c r="AG95" s="180"/>
      <c r="AH95" s="180"/>
    </row>
    <row r="96" spans="21:34" ht="15" customHeight="1" x14ac:dyDescent="0.25">
      <c r="U96" s="162"/>
      <c r="V96" s="162"/>
      <c r="W96" s="162"/>
      <c r="AF96" s="180"/>
      <c r="AG96" s="180"/>
      <c r="AH96" s="180"/>
    </row>
    <row r="97" spans="21:34" ht="15" customHeight="1" x14ac:dyDescent="0.25">
      <c r="U97" s="162"/>
      <c r="V97" s="162"/>
      <c r="W97" s="162"/>
      <c r="AF97" s="180"/>
      <c r="AG97" s="180"/>
      <c r="AH97" s="180"/>
    </row>
    <row r="98" spans="21:34" ht="15" customHeight="1" x14ac:dyDescent="0.25">
      <c r="U98" s="162"/>
      <c r="V98" s="162"/>
      <c r="W98" s="162"/>
      <c r="AF98" s="180"/>
      <c r="AG98" s="180"/>
      <c r="AH98" s="180"/>
    </row>
    <row r="99" spans="21:34" ht="15" customHeight="1" x14ac:dyDescent="0.25">
      <c r="U99" s="162"/>
      <c r="V99" s="162"/>
      <c r="W99" s="162"/>
      <c r="AF99" s="180"/>
      <c r="AG99" s="180"/>
      <c r="AH99" s="180"/>
    </row>
    <row r="100" spans="21:34" ht="15" customHeight="1" x14ac:dyDescent="0.25">
      <c r="U100" s="162"/>
      <c r="V100" s="162"/>
      <c r="W100" s="162"/>
      <c r="AF100" s="180"/>
      <c r="AG100" s="180"/>
      <c r="AH100" s="180"/>
    </row>
    <row r="101" spans="21:34" ht="15" customHeight="1" x14ac:dyDescent="0.25">
      <c r="U101" s="162"/>
      <c r="V101" s="162"/>
      <c r="W101" s="162"/>
      <c r="AF101" s="180"/>
      <c r="AG101" s="180"/>
      <c r="AH101" s="180"/>
    </row>
    <row r="102" spans="21:34" ht="15" customHeight="1" x14ac:dyDescent="0.25">
      <c r="U102" s="162"/>
      <c r="V102" s="162"/>
      <c r="W102" s="162"/>
      <c r="AF102" s="180"/>
      <c r="AG102" s="180"/>
      <c r="AH102" s="180"/>
    </row>
    <row r="103" spans="21:34" ht="15" customHeight="1" x14ac:dyDescent="0.25">
      <c r="U103" s="162"/>
      <c r="V103" s="162"/>
      <c r="W103" s="162"/>
      <c r="AF103" s="180"/>
      <c r="AG103" s="180"/>
      <c r="AH103" s="180"/>
    </row>
    <row r="104" spans="21:34" ht="15" customHeight="1" x14ac:dyDescent="0.25">
      <c r="U104" s="162"/>
      <c r="V104" s="162"/>
      <c r="W104" s="162"/>
      <c r="AF104" s="180"/>
      <c r="AG104" s="180"/>
      <c r="AH104" s="180"/>
    </row>
    <row r="105" spans="21:34" ht="15" customHeight="1" x14ac:dyDescent="0.25">
      <c r="U105" s="162"/>
      <c r="V105" s="162"/>
      <c r="W105" s="162"/>
      <c r="AF105" s="180"/>
      <c r="AG105" s="180"/>
      <c r="AH105" s="180"/>
    </row>
    <row r="106" spans="21:34" ht="15" customHeight="1" x14ac:dyDescent="0.25">
      <c r="U106" s="162"/>
      <c r="V106" s="162"/>
      <c r="W106" s="162"/>
      <c r="AF106" s="180"/>
      <c r="AG106" s="180"/>
      <c r="AH106" s="180"/>
    </row>
    <row r="107" spans="21:34" ht="15" customHeight="1" x14ac:dyDescent="0.25">
      <c r="U107" s="162"/>
      <c r="V107" s="162"/>
      <c r="W107" s="162"/>
      <c r="AF107" s="180"/>
      <c r="AG107" s="180"/>
      <c r="AH107" s="180"/>
    </row>
    <row r="108" spans="21:34" ht="15" customHeight="1" x14ac:dyDescent="0.25">
      <c r="U108" s="162"/>
      <c r="V108" s="162"/>
      <c r="W108" s="162"/>
      <c r="AF108" s="180"/>
      <c r="AG108" s="180"/>
      <c r="AH108" s="180"/>
    </row>
    <row r="109" spans="21:34" ht="15" customHeight="1" x14ac:dyDescent="0.25">
      <c r="U109" s="162"/>
      <c r="V109" s="162"/>
      <c r="W109" s="162"/>
      <c r="AF109" s="180"/>
      <c r="AG109" s="180"/>
      <c r="AH109" s="180"/>
    </row>
    <row r="110" spans="21:34" ht="15" customHeight="1" x14ac:dyDescent="0.25">
      <c r="U110" s="162"/>
      <c r="V110" s="162"/>
      <c r="W110" s="162"/>
      <c r="AF110" s="180"/>
      <c r="AG110" s="180"/>
      <c r="AH110" s="180"/>
    </row>
    <row r="111" spans="21:34" ht="15" customHeight="1" x14ac:dyDescent="0.25">
      <c r="U111" s="162"/>
      <c r="V111" s="162"/>
      <c r="W111" s="162"/>
      <c r="AF111" s="180"/>
      <c r="AG111" s="180"/>
      <c r="AH111" s="180"/>
    </row>
    <row r="112" spans="21:34" ht="15" customHeight="1" x14ac:dyDescent="0.25">
      <c r="U112" s="162"/>
      <c r="V112" s="162"/>
      <c r="W112" s="162"/>
      <c r="AF112" s="180"/>
      <c r="AG112" s="180"/>
      <c r="AH112" s="180"/>
    </row>
    <row r="113" spans="21:34" ht="15" customHeight="1" x14ac:dyDescent="0.25">
      <c r="U113" s="162"/>
      <c r="V113" s="162"/>
      <c r="W113" s="162"/>
      <c r="AF113" s="180"/>
      <c r="AG113" s="180"/>
      <c r="AH113" s="180"/>
    </row>
    <row r="114" spans="21:34" ht="15" customHeight="1" x14ac:dyDescent="0.25">
      <c r="U114" s="162"/>
      <c r="V114" s="162"/>
      <c r="W114" s="162"/>
      <c r="AF114" s="180"/>
      <c r="AG114" s="180"/>
      <c r="AH114" s="180"/>
    </row>
    <row r="115" spans="21:34" ht="15" customHeight="1" x14ac:dyDescent="0.25">
      <c r="U115" s="162"/>
      <c r="V115" s="162"/>
      <c r="W115" s="162"/>
      <c r="AF115" s="180"/>
      <c r="AG115" s="180"/>
      <c r="AH115" s="180"/>
    </row>
    <row r="116" spans="21:34" ht="15" customHeight="1" x14ac:dyDescent="0.25">
      <c r="U116" s="162"/>
      <c r="V116" s="162"/>
      <c r="W116" s="162"/>
      <c r="AF116" s="180"/>
      <c r="AG116" s="180"/>
      <c r="AH116" s="180"/>
    </row>
    <row r="117" spans="21:34" ht="15" customHeight="1" x14ac:dyDescent="0.25">
      <c r="U117" s="162"/>
      <c r="V117" s="162"/>
      <c r="W117" s="162"/>
      <c r="AF117" s="180"/>
      <c r="AG117" s="180"/>
      <c r="AH117" s="180"/>
    </row>
    <row r="118" spans="21:34" ht="15" customHeight="1" x14ac:dyDescent="0.25">
      <c r="U118" s="162"/>
      <c r="V118" s="162"/>
      <c r="W118" s="162"/>
      <c r="AF118" s="180"/>
      <c r="AG118" s="180"/>
      <c r="AH118" s="180"/>
    </row>
    <row r="119" spans="21:34" ht="15" customHeight="1" x14ac:dyDescent="0.25">
      <c r="U119" s="162"/>
      <c r="V119" s="162"/>
      <c r="W119" s="162"/>
      <c r="AF119" s="180"/>
      <c r="AG119" s="180"/>
      <c r="AH119" s="180"/>
    </row>
    <row r="120" spans="21:34" ht="15" customHeight="1" x14ac:dyDescent="0.25">
      <c r="U120" s="162"/>
      <c r="V120" s="162"/>
      <c r="W120" s="162"/>
      <c r="AF120" s="180"/>
      <c r="AG120" s="180"/>
      <c r="AH120" s="180"/>
    </row>
    <row r="121" spans="21:34" ht="15" customHeight="1" x14ac:dyDescent="0.25">
      <c r="U121" s="162"/>
      <c r="V121" s="162"/>
      <c r="W121" s="162"/>
      <c r="AF121" s="180"/>
      <c r="AG121" s="180"/>
      <c r="AH121" s="180"/>
    </row>
    <row r="122" spans="21:34" ht="15" customHeight="1" x14ac:dyDescent="0.25">
      <c r="U122" s="162"/>
      <c r="V122" s="162"/>
      <c r="W122" s="162"/>
      <c r="AF122" s="180"/>
      <c r="AG122" s="180"/>
      <c r="AH122" s="180"/>
    </row>
    <row r="123" spans="21:34" ht="15" customHeight="1" x14ac:dyDescent="0.25">
      <c r="U123" s="162"/>
      <c r="V123" s="162"/>
      <c r="W123" s="162"/>
      <c r="AF123" s="180"/>
      <c r="AG123" s="180"/>
      <c r="AH123" s="180"/>
    </row>
    <row r="124" spans="21:34" ht="15" customHeight="1" x14ac:dyDescent="0.25">
      <c r="U124" s="162"/>
      <c r="V124" s="162"/>
      <c r="W124" s="162"/>
      <c r="AF124" s="180"/>
      <c r="AG124" s="180"/>
      <c r="AH124" s="180"/>
    </row>
    <row r="125" spans="21:34" ht="15" customHeight="1" x14ac:dyDescent="0.25">
      <c r="U125" s="162"/>
      <c r="V125" s="162"/>
      <c r="W125" s="162"/>
      <c r="AF125" s="180"/>
      <c r="AG125" s="180"/>
      <c r="AH125" s="180"/>
    </row>
    <row r="126" spans="21:34" ht="15" customHeight="1" x14ac:dyDescent="0.25">
      <c r="U126" s="162"/>
      <c r="V126" s="162"/>
      <c r="W126" s="162"/>
      <c r="AF126" s="180"/>
      <c r="AG126" s="180"/>
      <c r="AH126" s="180"/>
    </row>
    <row r="127" spans="21:34" ht="15" customHeight="1" x14ac:dyDescent="0.25">
      <c r="U127" s="162"/>
      <c r="V127" s="162"/>
      <c r="W127" s="162"/>
      <c r="AF127" s="180"/>
      <c r="AG127" s="180"/>
      <c r="AH127" s="180"/>
    </row>
    <row r="128" spans="21:34" ht="15" customHeight="1" x14ac:dyDescent="0.25">
      <c r="U128" s="162"/>
      <c r="V128" s="162"/>
      <c r="W128" s="162"/>
      <c r="AF128" s="180"/>
      <c r="AG128" s="180"/>
      <c r="AH128" s="180"/>
    </row>
    <row r="129" spans="21:34" ht="15" customHeight="1" x14ac:dyDescent="0.25">
      <c r="U129" s="162"/>
      <c r="V129" s="162"/>
      <c r="W129" s="162"/>
      <c r="AF129" s="180"/>
      <c r="AG129" s="180"/>
      <c r="AH129" s="180"/>
    </row>
    <row r="130" spans="21:34" ht="15" customHeight="1" x14ac:dyDescent="0.25">
      <c r="U130" s="162"/>
      <c r="V130" s="162"/>
      <c r="W130" s="162"/>
      <c r="AF130" s="180"/>
      <c r="AG130" s="180"/>
      <c r="AH130" s="180"/>
    </row>
    <row r="131" spans="21:34" ht="15" customHeight="1" x14ac:dyDescent="0.25">
      <c r="U131" s="162"/>
      <c r="V131" s="162"/>
      <c r="W131" s="162"/>
      <c r="AF131" s="180"/>
      <c r="AG131" s="180"/>
      <c r="AH131" s="180"/>
    </row>
    <row r="132" spans="21:34" ht="15" customHeight="1" x14ac:dyDescent="0.25">
      <c r="U132" s="162"/>
      <c r="V132" s="162"/>
      <c r="W132" s="162"/>
      <c r="AF132" s="180"/>
      <c r="AG132" s="180"/>
      <c r="AH132" s="180"/>
    </row>
    <row r="133" spans="21:34" ht="15" customHeight="1" x14ac:dyDescent="0.25">
      <c r="U133" s="162"/>
      <c r="V133" s="162"/>
      <c r="W133" s="162"/>
      <c r="AF133" s="180"/>
      <c r="AG133" s="180"/>
      <c r="AH133" s="180"/>
    </row>
    <row r="134" spans="21:34" ht="15" customHeight="1" x14ac:dyDescent="0.25">
      <c r="U134" s="162"/>
      <c r="V134" s="162"/>
      <c r="W134" s="162"/>
      <c r="AF134" s="180"/>
      <c r="AG134" s="180"/>
      <c r="AH134" s="180"/>
    </row>
    <row r="135" spans="21:34" ht="15" customHeight="1" x14ac:dyDescent="0.25">
      <c r="U135" s="162"/>
      <c r="V135" s="162"/>
      <c r="W135" s="162"/>
      <c r="AF135" s="180"/>
      <c r="AG135" s="180"/>
      <c r="AH135" s="180"/>
    </row>
    <row r="136" spans="21:34" ht="15" customHeight="1" x14ac:dyDescent="0.25">
      <c r="U136" s="162"/>
      <c r="V136" s="162"/>
      <c r="W136" s="162"/>
      <c r="AF136" s="180"/>
      <c r="AG136" s="180"/>
      <c r="AH136" s="180"/>
    </row>
    <row r="137" spans="21:34" ht="15" customHeight="1" x14ac:dyDescent="0.25">
      <c r="U137" s="162"/>
      <c r="V137" s="162"/>
      <c r="W137" s="162"/>
      <c r="AF137" s="180"/>
      <c r="AG137" s="180"/>
      <c r="AH137" s="180"/>
    </row>
    <row r="138" spans="21:34" ht="15" customHeight="1" x14ac:dyDescent="0.25">
      <c r="U138" s="162"/>
      <c r="V138" s="162"/>
      <c r="W138" s="162"/>
      <c r="AF138" s="180"/>
      <c r="AG138" s="180"/>
      <c r="AH138" s="180"/>
    </row>
    <row r="139" spans="21:34" ht="15" customHeight="1" x14ac:dyDescent="0.25">
      <c r="U139" s="162"/>
      <c r="V139" s="162"/>
      <c r="W139" s="162"/>
      <c r="AF139" s="180"/>
      <c r="AG139" s="180"/>
      <c r="AH139" s="180"/>
    </row>
    <row r="140" spans="21:34" ht="15" customHeight="1" x14ac:dyDescent="0.25">
      <c r="U140" s="162"/>
      <c r="V140" s="162"/>
      <c r="W140" s="162"/>
      <c r="AF140" s="180"/>
      <c r="AG140" s="180"/>
      <c r="AH140" s="180"/>
    </row>
    <row r="141" spans="21:34" ht="15" customHeight="1" x14ac:dyDescent="0.25">
      <c r="U141" s="162"/>
      <c r="V141" s="162"/>
      <c r="W141" s="162"/>
      <c r="AF141" s="180"/>
      <c r="AG141" s="180"/>
      <c r="AH141" s="180"/>
    </row>
    <row r="142" spans="21:34" ht="15" customHeight="1" x14ac:dyDescent="0.25">
      <c r="U142" s="162"/>
      <c r="V142" s="162"/>
      <c r="W142" s="162"/>
      <c r="AF142" s="180"/>
      <c r="AG142" s="180"/>
      <c r="AH142" s="180"/>
    </row>
    <row r="143" spans="21:34" ht="15" customHeight="1" x14ac:dyDescent="0.25">
      <c r="U143" s="162"/>
      <c r="V143" s="162"/>
      <c r="W143" s="162"/>
      <c r="AF143" s="180"/>
      <c r="AG143" s="180"/>
      <c r="AH143" s="180"/>
    </row>
    <row r="144" spans="21:34" ht="15" customHeight="1" x14ac:dyDescent="0.25">
      <c r="U144" s="162"/>
      <c r="V144" s="162"/>
      <c r="W144" s="162"/>
      <c r="AF144" s="180"/>
      <c r="AG144" s="180"/>
      <c r="AH144" s="180"/>
    </row>
    <row r="145" spans="21:34" ht="15" customHeight="1" x14ac:dyDescent="0.25">
      <c r="U145" s="162"/>
      <c r="V145" s="162"/>
      <c r="W145" s="162"/>
      <c r="AF145" s="180"/>
      <c r="AG145" s="180"/>
      <c r="AH145" s="180"/>
    </row>
    <row r="146" spans="21:34" ht="15" customHeight="1" x14ac:dyDescent="0.25">
      <c r="U146" s="162"/>
      <c r="V146" s="162"/>
      <c r="W146" s="162"/>
      <c r="AF146" s="180"/>
      <c r="AG146" s="180"/>
      <c r="AH146" s="180"/>
    </row>
    <row r="147" spans="21:34" ht="15" customHeight="1" x14ac:dyDescent="0.25">
      <c r="U147" s="162"/>
      <c r="V147" s="162"/>
      <c r="W147" s="162"/>
      <c r="AF147" s="180"/>
      <c r="AG147" s="180"/>
      <c r="AH147" s="180"/>
    </row>
    <row r="148" spans="21:34" ht="15" customHeight="1" x14ac:dyDescent="0.25">
      <c r="U148" s="162"/>
      <c r="V148" s="162"/>
      <c r="W148" s="162"/>
      <c r="AF148" s="180"/>
      <c r="AG148" s="180"/>
      <c r="AH148" s="180"/>
    </row>
    <row r="149" spans="21:34" ht="15" customHeight="1" x14ac:dyDescent="0.25">
      <c r="U149" s="162"/>
      <c r="V149" s="162"/>
      <c r="W149" s="162"/>
      <c r="AF149" s="180"/>
      <c r="AG149" s="180"/>
      <c r="AH149" s="180"/>
    </row>
    <row r="150" spans="21:34" ht="15" customHeight="1" x14ac:dyDescent="0.25">
      <c r="U150" s="162"/>
      <c r="V150" s="162"/>
      <c r="W150" s="162"/>
      <c r="AF150" s="180"/>
      <c r="AG150" s="180"/>
      <c r="AH150" s="180"/>
    </row>
    <row r="151" spans="21:34" ht="15" customHeight="1" x14ac:dyDescent="0.25">
      <c r="U151" s="162"/>
      <c r="V151" s="162"/>
      <c r="W151" s="162"/>
      <c r="AF151" s="180"/>
      <c r="AG151" s="180"/>
      <c r="AH151" s="180"/>
    </row>
    <row r="152" spans="21:34" ht="15" customHeight="1" x14ac:dyDescent="0.25">
      <c r="U152" s="162"/>
      <c r="V152" s="162"/>
      <c r="W152" s="162"/>
      <c r="AF152" s="180"/>
      <c r="AG152" s="180"/>
      <c r="AH152" s="180"/>
    </row>
    <row r="153" spans="21:34" ht="15" customHeight="1" x14ac:dyDescent="0.25">
      <c r="U153" s="162"/>
      <c r="V153" s="162"/>
      <c r="W153" s="162"/>
      <c r="AF153" s="180"/>
      <c r="AG153" s="180"/>
      <c r="AH153" s="180"/>
    </row>
    <row r="154" spans="21:34" ht="15" customHeight="1" x14ac:dyDescent="0.25">
      <c r="U154" s="162"/>
      <c r="V154" s="162"/>
      <c r="W154" s="162"/>
      <c r="AF154" s="180"/>
      <c r="AG154" s="180"/>
      <c r="AH154" s="180"/>
    </row>
    <row r="155" spans="21:34" ht="15" customHeight="1" x14ac:dyDescent="0.25">
      <c r="U155" s="162"/>
      <c r="V155" s="162"/>
      <c r="W155" s="162"/>
      <c r="AF155" s="180"/>
      <c r="AG155" s="180"/>
      <c r="AH155" s="180"/>
    </row>
    <row r="156" spans="21:34" ht="15" customHeight="1" x14ac:dyDescent="0.25">
      <c r="U156" s="162"/>
      <c r="V156" s="162"/>
      <c r="W156" s="162"/>
      <c r="AF156" s="180"/>
      <c r="AG156" s="180"/>
      <c r="AH156" s="180"/>
    </row>
    <row r="157" spans="21:34" ht="15" customHeight="1" x14ac:dyDescent="0.25">
      <c r="U157" s="162"/>
      <c r="V157" s="162"/>
      <c r="W157" s="162"/>
      <c r="AF157" s="180"/>
      <c r="AG157" s="180"/>
      <c r="AH157" s="180"/>
    </row>
    <row r="158" spans="21:34" ht="15" customHeight="1" x14ac:dyDescent="0.25">
      <c r="U158" s="162"/>
      <c r="V158" s="162"/>
      <c r="W158" s="162"/>
      <c r="AF158" s="180"/>
      <c r="AG158" s="180"/>
      <c r="AH158" s="180"/>
    </row>
    <row r="159" spans="21:34" ht="15" customHeight="1" x14ac:dyDescent="0.25">
      <c r="U159" s="162"/>
      <c r="V159" s="162"/>
      <c r="W159" s="162"/>
      <c r="AF159" s="180"/>
      <c r="AG159" s="180"/>
      <c r="AH159" s="180"/>
    </row>
    <row r="160" spans="21:34" ht="15" customHeight="1" x14ac:dyDescent="0.25">
      <c r="U160" s="162"/>
      <c r="V160" s="162"/>
      <c r="W160" s="162"/>
      <c r="AF160" s="180"/>
      <c r="AG160" s="180"/>
      <c r="AH160" s="180"/>
    </row>
    <row r="161" spans="21:34" ht="15" customHeight="1" x14ac:dyDescent="0.25">
      <c r="U161" s="162"/>
      <c r="V161" s="162"/>
      <c r="W161" s="162"/>
      <c r="AF161" s="180"/>
      <c r="AG161" s="180"/>
      <c r="AH161" s="180"/>
    </row>
    <row r="162" spans="21:34" ht="15" customHeight="1" x14ac:dyDescent="0.25">
      <c r="U162" s="162"/>
      <c r="V162" s="162"/>
      <c r="W162" s="162"/>
      <c r="AF162" s="180"/>
      <c r="AG162" s="180"/>
      <c r="AH162" s="180"/>
    </row>
    <row r="163" spans="21:34" ht="15" customHeight="1" x14ac:dyDescent="0.25">
      <c r="U163" s="162"/>
      <c r="V163" s="162"/>
      <c r="W163" s="162"/>
      <c r="AF163" s="180"/>
      <c r="AG163" s="180"/>
      <c r="AH163" s="180"/>
    </row>
    <row r="164" spans="21:34" ht="15" customHeight="1" x14ac:dyDescent="0.25">
      <c r="U164" s="162"/>
      <c r="V164" s="162"/>
      <c r="W164" s="162"/>
      <c r="AF164" s="180"/>
      <c r="AG164" s="180"/>
      <c r="AH164" s="180"/>
    </row>
    <row r="165" spans="21:34" ht="15" customHeight="1" x14ac:dyDescent="0.25">
      <c r="U165" s="162"/>
      <c r="V165" s="162"/>
      <c r="W165" s="162"/>
      <c r="AF165" s="180"/>
      <c r="AG165" s="180"/>
      <c r="AH165" s="180"/>
    </row>
    <row r="166" spans="21:34" ht="15" customHeight="1" x14ac:dyDescent="0.25">
      <c r="U166" s="162"/>
      <c r="V166" s="162"/>
      <c r="W166" s="162"/>
      <c r="AF166" s="180"/>
      <c r="AG166" s="180"/>
      <c r="AH166" s="180"/>
    </row>
    <row r="167" spans="21:34" ht="15" customHeight="1" x14ac:dyDescent="0.25">
      <c r="U167" s="162"/>
      <c r="V167" s="162"/>
      <c r="W167" s="162"/>
      <c r="AF167" s="180"/>
      <c r="AG167" s="180"/>
      <c r="AH167" s="180"/>
    </row>
    <row r="168" spans="21:34" ht="15" customHeight="1" x14ac:dyDescent="0.25">
      <c r="U168" s="162"/>
      <c r="V168" s="162"/>
      <c r="W168" s="162"/>
      <c r="AF168" s="180"/>
      <c r="AG168" s="180"/>
      <c r="AH168" s="180"/>
    </row>
    <row r="169" spans="21:34" ht="15" customHeight="1" x14ac:dyDescent="0.25">
      <c r="U169" s="162"/>
      <c r="V169" s="162"/>
      <c r="W169" s="162"/>
      <c r="AF169" s="180"/>
      <c r="AG169" s="180"/>
      <c r="AH169" s="180"/>
    </row>
    <row r="170" spans="21:34" ht="15" customHeight="1" x14ac:dyDescent="0.25">
      <c r="U170" s="162"/>
      <c r="V170" s="162"/>
      <c r="W170" s="162"/>
      <c r="AF170" s="180"/>
      <c r="AG170" s="180"/>
      <c r="AH170" s="180"/>
    </row>
    <row r="171" spans="21:34" ht="15" customHeight="1" x14ac:dyDescent="0.25">
      <c r="U171" s="162"/>
      <c r="V171" s="162"/>
      <c r="W171" s="162"/>
      <c r="AF171" s="180"/>
      <c r="AG171" s="180"/>
      <c r="AH171" s="180"/>
    </row>
    <row r="172" spans="21:34" ht="15" customHeight="1" x14ac:dyDescent="0.25">
      <c r="U172" s="162"/>
      <c r="V172" s="162"/>
      <c r="W172" s="162"/>
      <c r="AF172" s="180"/>
      <c r="AG172" s="180"/>
      <c r="AH172" s="180"/>
    </row>
    <row r="173" spans="21:34" ht="15" customHeight="1" x14ac:dyDescent="0.25">
      <c r="U173" s="162"/>
      <c r="V173" s="162"/>
      <c r="W173" s="162"/>
      <c r="AF173" s="180"/>
      <c r="AG173" s="180"/>
      <c r="AH173" s="180"/>
    </row>
    <row r="174" spans="21:34" ht="15" customHeight="1" x14ac:dyDescent="0.25">
      <c r="U174" s="162"/>
      <c r="V174" s="162"/>
      <c r="W174" s="162"/>
      <c r="AF174" s="180"/>
      <c r="AG174" s="180"/>
      <c r="AH174" s="180"/>
    </row>
    <row r="175" spans="21:34" ht="15" customHeight="1" x14ac:dyDescent="0.25">
      <c r="U175" s="162"/>
      <c r="V175" s="162"/>
      <c r="W175" s="162"/>
      <c r="AF175" s="180"/>
      <c r="AG175" s="180"/>
      <c r="AH175" s="180"/>
    </row>
    <row r="176" spans="21:34" ht="15" customHeight="1" x14ac:dyDescent="0.25">
      <c r="U176" s="162"/>
      <c r="V176" s="162"/>
      <c r="W176" s="162"/>
      <c r="AF176" s="180"/>
      <c r="AG176" s="180"/>
      <c r="AH176" s="180"/>
    </row>
    <row r="177" spans="21:34" ht="15" customHeight="1" x14ac:dyDescent="0.25">
      <c r="U177" s="162"/>
      <c r="V177" s="162"/>
      <c r="W177" s="162"/>
      <c r="AF177" s="180"/>
      <c r="AG177" s="180"/>
      <c r="AH177" s="180"/>
    </row>
    <row r="178" spans="21:34" ht="15" customHeight="1" x14ac:dyDescent="0.25">
      <c r="U178" s="162"/>
      <c r="V178" s="162"/>
      <c r="W178" s="162"/>
      <c r="AF178" s="180"/>
      <c r="AG178" s="180"/>
      <c r="AH178" s="180"/>
    </row>
    <row r="179" spans="21:34" ht="15" customHeight="1" x14ac:dyDescent="0.25">
      <c r="U179" s="162"/>
      <c r="V179" s="162"/>
      <c r="W179" s="162"/>
      <c r="AF179" s="180"/>
      <c r="AG179" s="180"/>
      <c r="AH179" s="180"/>
    </row>
    <row r="180" spans="21:34" ht="15" customHeight="1" x14ac:dyDescent="0.25">
      <c r="U180" s="162"/>
      <c r="V180" s="162"/>
      <c r="W180" s="162"/>
      <c r="AF180" s="180"/>
      <c r="AG180" s="180"/>
      <c r="AH180" s="180"/>
    </row>
    <row r="181" spans="21:34" ht="15" customHeight="1" x14ac:dyDescent="0.25">
      <c r="U181" s="162"/>
      <c r="V181" s="162"/>
      <c r="W181" s="162"/>
      <c r="AF181" s="180"/>
      <c r="AG181" s="180"/>
      <c r="AH181" s="180"/>
    </row>
    <row r="182" spans="21:34" ht="15" customHeight="1" x14ac:dyDescent="0.25">
      <c r="U182" s="162"/>
      <c r="V182" s="162"/>
      <c r="W182" s="162"/>
      <c r="AF182" s="180"/>
      <c r="AG182" s="180"/>
      <c r="AH182" s="180"/>
    </row>
    <row r="183" spans="21:34" ht="15" customHeight="1" x14ac:dyDescent="0.25">
      <c r="U183" s="162"/>
      <c r="V183" s="162"/>
      <c r="W183" s="162"/>
      <c r="AF183" s="180"/>
      <c r="AG183" s="180"/>
      <c r="AH183" s="180"/>
    </row>
    <row r="184" spans="21:34" ht="15" customHeight="1" x14ac:dyDescent="0.25">
      <c r="U184" s="162"/>
      <c r="V184" s="162"/>
      <c r="W184" s="162"/>
      <c r="AF184" s="180"/>
      <c r="AG184" s="180"/>
      <c r="AH184" s="180"/>
    </row>
    <row r="185" spans="21:34" ht="15" customHeight="1" x14ac:dyDescent="0.25">
      <c r="U185" s="162"/>
      <c r="V185" s="162"/>
      <c r="W185" s="162"/>
      <c r="AF185" s="180"/>
      <c r="AG185" s="180"/>
      <c r="AH185" s="180"/>
    </row>
    <row r="186" spans="21:34" ht="15" customHeight="1" x14ac:dyDescent="0.25">
      <c r="U186" s="162"/>
      <c r="V186" s="162"/>
      <c r="W186" s="162"/>
      <c r="AF186" s="180"/>
      <c r="AG186" s="180"/>
      <c r="AH186" s="180"/>
    </row>
    <row r="187" spans="21:34" ht="15" customHeight="1" x14ac:dyDescent="0.25">
      <c r="U187" s="162"/>
      <c r="V187" s="162"/>
      <c r="W187" s="162"/>
      <c r="AF187" s="180"/>
      <c r="AG187" s="180"/>
      <c r="AH187" s="180"/>
    </row>
    <row r="188" spans="21:34" ht="15" customHeight="1" x14ac:dyDescent="0.25">
      <c r="U188" s="162"/>
      <c r="V188" s="162"/>
      <c r="W188" s="162"/>
      <c r="AF188" s="180"/>
      <c r="AG188" s="180"/>
      <c r="AH188" s="180"/>
    </row>
    <row r="189" spans="21:34" ht="15" customHeight="1" x14ac:dyDescent="0.25">
      <c r="U189" s="162"/>
      <c r="V189" s="162"/>
      <c r="W189" s="162"/>
      <c r="AF189" s="180"/>
      <c r="AG189" s="180"/>
      <c r="AH189" s="180"/>
    </row>
    <row r="190" spans="21:34" ht="15" customHeight="1" x14ac:dyDescent="0.25">
      <c r="U190" s="162"/>
      <c r="V190" s="162"/>
      <c r="W190" s="162"/>
      <c r="AF190" s="180"/>
      <c r="AG190" s="180"/>
      <c r="AH190" s="180"/>
    </row>
    <row r="191" spans="21:34" ht="15" customHeight="1" x14ac:dyDescent="0.25">
      <c r="U191" s="162"/>
      <c r="V191" s="162"/>
      <c r="W191" s="162"/>
      <c r="AF191" s="180"/>
      <c r="AG191" s="180"/>
      <c r="AH191" s="180"/>
    </row>
    <row r="192" spans="21:34" ht="15" customHeight="1" x14ac:dyDescent="0.25">
      <c r="U192" s="162"/>
      <c r="V192" s="162"/>
      <c r="W192" s="162"/>
      <c r="AF192" s="180"/>
      <c r="AG192" s="180"/>
      <c r="AH192" s="180"/>
    </row>
    <row r="193" spans="21:34" ht="15" customHeight="1" x14ac:dyDescent="0.25">
      <c r="U193" s="162"/>
      <c r="V193" s="162"/>
      <c r="W193" s="162"/>
      <c r="AF193" s="180"/>
      <c r="AG193" s="180"/>
      <c r="AH193" s="180"/>
    </row>
    <row r="194" spans="21:34" ht="15" customHeight="1" x14ac:dyDescent="0.25">
      <c r="U194" s="162"/>
      <c r="V194" s="162"/>
      <c r="W194" s="162"/>
      <c r="AF194" s="180"/>
      <c r="AG194" s="180"/>
      <c r="AH194" s="180"/>
    </row>
    <row r="195" spans="21:34" ht="15" customHeight="1" x14ac:dyDescent="0.25">
      <c r="U195" s="162"/>
      <c r="V195" s="162"/>
      <c r="W195" s="162"/>
      <c r="AF195" s="180"/>
      <c r="AG195" s="180"/>
      <c r="AH195" s="180"/>
    </row>
    <row r="196" spans="21:34" ht="15" customHeight="1" x14ac:dyDescent="0.25">
      <c r="U196" s="162"/>
      <c r="V196" s="162"/>
      <c r="W196" s="162"/>
      <c r="AF196" s="180"/>
      <c r="AG196" s="180"/>
      <c r="AH196" s="180"/>
    </row>
    <row r="197" spans="21:34" ht="15" customHeight="1" x14ac:dyDescent="0.25">
      <c r="U197" s="162"/>
      <c r="V197" s="162"/>
      <c r="W197" s="162"/>
      <c r="AF197" s="180"/>
      <c r="AG197" s="180"/>
      <c r="AH197" s="180"/>
    </row>
    <row r="198" spans="21:34" ht="15" customHeight="1" x14ac:dyDescent="0.25">
      <c r="U198" s="162"/>
      <c r="V198" s="162"/>
      <c r="W198" s="162"/>
      <c r="AF198" s="180"/>
      <c r="AG198" s="180"/>
      <c r="AH198" s="180"/>
    </row>
    <row r="199" spans="21:34" ht="15" customHeight="1" x14ac:dyDescent="0.25">
      <c r="U199" s="162"/>
      <c r="V199" s="162"/>
      <c r="W199" s="162"/>
      <c r="AF199" s="180"/>
      <c r="AG199" s="180"/>
      <c r="AH199" s="180"/>
    </row>
    <row r="200" spans="21:34" ht="15" customHeight="1" x14ac:dyDescent="0.25">
      <c r="U200" s="162"/>
      <c r="V200" s="162"/>
      <c r="W200" s="162"/>
      <c r="AF200" s="180"/>
      <c r="AG200" s="180"/>
      <c r="AH200" s="180"/>
    </row>
    <row r="201" spans="21:34" ht="15" customHeight="1" x14ac:dyDescent="0.25">
      <c r="U201" s="162"/>
      <c r="V201" s="162"/>
      <c r="W201" s="162"/>
      <c r="AF201" s="180"/>
      <c r="AG201" s="180"/>
      <c r="AH201" s="180"/>
    </row>
    <row r="202" spans="21:34" ht="15" customHeight="1" x14ac:dyDescent="0.25">
      <c r="U202" s="162"/>
      <c r="V202" s="162"/>
      <c r="W202" s="162"/>
      <c r="AF202" s="180"/>
      <c r="AG202" s="180"/>
      <c r="AH202" s="180"/>
    </row>
    <row r="203" spans="21:34" ht="15" customHeight="1" x14ac:dyDescent="0.25">
      <c r="U203" s="162"/>
      <c r="V203" s="162"/>
      <c r="W203" s="162"/>
      <c r="AF203" s="180"/>
      <c r="AG203" s="180"/>
      <c r="AH203" s="180"/>
    </row>
    <row r="204" spans="21:34" ht="15" customHeight="1" x14ac:dyDescent="0.25">
      <c r="U204" s="162"/>
      <c r="V204" s="162"/>
      <c r="W204" s="162"/>
      <c r="AF204" s="180"/>
      <c r="AG204" s="180"/>
      <c r="AH204" s="180"/>
    </row>
    <row r="205" spans="21:34" ht="15" customHeight="1" x14ac:dyDescent="0.25">
      <c r="U205" s="162"/>
      <c r="V205" s="162"/>
      <c r="W205" s="162"/>
      <c r="AF205" s="180"/>
      <c r="AG205" s="180"/>
      <c r="AH205" s="180"/>
    </row>
    <row r="206" spans="21:34" ht="15" customHeight="1" x14ac:dyDescent="0.25">
      <c r="U206" s="162"/>
      <c r="V206" s="162"/>
      <c r="W206" s="162"/>
      <c r="AF206" s="180"/>
      <c r="AG206" s="180"/>
      <c r="AH206" s="180"/>
    </row>
  </sheetData>
  <mergeCells count="9">
    <mergeCell ref="C1:AA3"/>
    <mergeCell ref="AB1:AE5"/>
    <mergeCell ref="C4:AA5"/>
    <mergeCell ref="B7:AE7"/>
    <mergeCell ref="A11:A12"/>
    <mergeCell ref="B11:B12"/>
    <mergeCell ref="C11:C12"/>
    <mergeCell ref="D11:D12"/>
    <mergeCell ref="B1:B5"/>
  </mergeCells>
  <phoneticPr fontId="47" type="noConversion"/>
  <pageMargins left="0.23622047244094491" right="0.23622047244094491" top="0.74803149606299213" bottom="0.74803149606299213" header="0.31496062992125984" footer="0.31496062992125984"/>
  <pageSetup paperSize="8" scale="64" orientation="landscape" horizontalDpi="4294967292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1"/>
  <sheetViews>
    <sheetView topLeftCell="A10" zoomScale="115" zoomScaleNormal="115" zoomScaleSheetLayoutView="90" workbookViewId="0">
      <selection activeCell="D34" sqref="D34"/>
    </sheetView>
  </sheetViews>
  <sheetFormatPr baseColWidth="10" defaultColWidth="9.7109375" defaultRowHeight="15" customHeight="1" x14ac:dyDescent="0.25"/>
  <cols>
    <col min="1" max="1" width="7.28515625" style="173" customWidth="1"/>
    <col min="2" max="2" width="16.85546875" style="173" customWidth="1"/>
    <col min="3" max="3" width="12.140625" style="181" customWidth="1"/>
    <col min="4" max="5" width="10.140625" style="179" customWidth="1"/>
    <col min="6" max="8" width="10.140625" style="173" customWidth="1"/>
    <col min="9" max="9" width="10.5703125" style="173" customWidth="1"/>
    <col min="10" max="10" width="3.140625" style="173" customWidth="1"/>
    <col min="11" max="196" width="9.7109375" style="173"/>
    <col min="197" max="214" width="9.7109375" style="173" customWidth="1"/>
    <col min="215" max="452" width="9.7109375" style="173"/>
    <col min="453" max="470" width="9.7109375" style="173" customWidth="1"/>
    <col min="471" max="708" width="9.7109375" style="173"/>
    <col min="709" max="726" width="9.7109375" style="173" customWidth="1"/>
    <col min="727" max="964" width="9.7109375" style="173"/>
    <col min="965" max="982" width="9.7109375" style="173" customWidth="1"/>
    <col min="983" max="1220" width="9.7109375" style="173"/>
    <col min="1221" max="1238" width="9.7109375" style="173" customWidth="1"/>
    <col min="1239" max="1476" width="9.7109375" style="173"/>
    <col min="1477" max="1494" width="9.7109375" style="173" customWidth="1"/>
    <col min="1495" max="1732" width="9.7109375" style="173"/>
    <col min="1733" max="1750" width="9.7109375" style="173" customWidth="1"/>
    <col min="1751" max="1988" width="9.7109375" style="173"/>
    <col min="1989" max="2006" width="9.7109375" style="173" customWidth="1"/>
    <col min="2007" max="2244" width="9.7109375" style="173"/>
    <col min="2245" max="2262" width="9.7109375" style="173" customWidth="1"/>
    <col min="2263" max="2500" width="9.7109375" style="173"/>
    <col min="2501" max="2518" width="9.7109375" style="173" customWidth="1"/>
    <col min="2519" max="2756" width="9.7109375" style="173"/>
    <col min="2757" max="2774" width="9.7109375" style="173" customWidth="1"/>
    <col min="2775" max="3012" width="9.7109375" style="173"/>
    <col min="3013" max="3030" width="9.7109375" style="173" customWidth="1"/>
    <col min="3031" max="3268" width="9.7109375" style="173"/>
    <col min="3269" max="3286" width="9.7109375" style="173" customWidth="1"/>
    <col min="3287" max="3524" width="9.7109375" style="173"/>
    <col min="3525" max="3542" width="9.7109375" style="173" customWidth="1"/>
    <col min="3543" max="3780" width="9.7109375" style="173"/>
    <col min="3781" max="3798" width="9.7109375" style="173" customWidth="1"/>
    <col min="3799" max="4036" width="9.7109375" style="173"/>
    <col min="4037" max="4054" width="9.7109375" style="173" customWidth="1"/>
    <col min="4055" max="4292" width="9.7109375" style="173"/>
    <col min="4293" max="4310" width="9.7109375" style="173" customWidth="1"/>
    <col min="4311" max="4548" width="9.7109375" style="173"/>
    <col min="4549" max="4566" width="9.7109375" style="173" customWidth="1"/>
    <col min="4567" max="4804" width="9.7109375" style="173"/>
    <col min="4805" max="4822" width="9.7109375" style="173" customWidth="1"/>
    <col min="4823" max="5060" width="9.7109375" style="173"/>
    <col min="5061" max="5078" width="9.7109375" style="173" customWidth="1"/>
    <col min="5079" max="5316" width="9.7109375" style="173"/>
    <col min="5317" max="5334" width="9.7109375" style="173" customWidth="1"/>
    <col min="5335" max="5572" width="9.7109375" style="173"/>
    <col min="5573" max="5590" width="9.7109375" style="173" customWidth="1"/>
    <col min="5591" max="5828" width="9.7109375" style="173"/>
    <col min="5829" max="5846" width="9.7109375" style="173" customWidth="1"/>
    <col min="5847" max="6084" width="9.7109375" style="173"/>
    <col min="6085" max="6102" width="9.7109375" style="173" customWidth="1"/>
    <col min="6103" max="6340" width="9.7109375" style="173"/>
    <col min="6341" max="6358" width="9.7109375" style="173" customWidth="1"/>
    <col min="6359" max="6596" width="9.7109375" style="173"/>
    <col min="6597" max="6614" width="9.7109375" style="173" customWidth="1"/>
    <col min="6615" max="6852" width="9.7109375" style="173"/>
    <col min="6853" max="6870" width="9.7109375" style="173" customWidth="1"/>
    <col min="6871" max="7108" width="9.7109375" style="173"/>
    <col min="7109" max="7126" width="9.7109375" style="173" customWidth="1"/>
    <col min="7127" max="7364" width="9.7109375" style="173"/>
    <col min="7365" max="7382" width="9.7109375" style="173" customWidth="1"/>
    <col min="7383" max="7620" width="9.7109375" style="173"/>
    <col min="7621" max="7638" width="9.7109375" style="173" customWidth="1"/>
    <col min="7639" max="7876" width="9.7109375" style="173"/>
    <col min="7877" max="7894" width="9.7109375" style="173" customWidth="1"/>
    <col min="7895" max="8132" width="9.7109375" style="173"/>
    <col min="8133" max="8150" width="9.7109375" style="173" customWidth="1"/>
    <col min="8151" max="8388" width="9.7109375" style="173"/>
    <col min="8389" max="8406" width="9.7109375" style="173" customWidth="1"/>
    <col min="8407" max="8644" width="9.7109375" style="173"/>
    <col min="8645" max="8662" width="9.7109375" style="173" customWidth="1"/>
    <col min="8663" max="8900" width="9.7109375" style="173"/>
    <col min="8901" max="8918" width="9.7109375" style="173" customWidth="1"/>
    <col min="8919" max="9156" width="9.7109375" style="173"/>
    <col min="9157" max="9174" width="9.7109375" style="173" customWidth="1"/>
    <col min="9175" max="9412" width="9.7109375" style="173"/>
    <col min="9413" max="9430" width="9.7109375" style="173" customWidth="1"/>
    <col min="9431" max="9668" width="9.7109375" style="173"/>
    <col min="9669" max="9686" width="9.7109375" style="173" customWidth="1"/>
    <col min="9687" max="9924" width="9.7109375" style="173"/>
    <col min="9925" max="9942" width="9.7109375" style="173" customWidth="1"/>
    <col min="9943" max="10180" width="9.7109375" style="173"/>
    <col min="10181" max="10198" width="9.7109375" style="173" customWidth="1"/>
    <col min="10199" max="10436" width="9.7109375" style="173"/>
    <col min="10437" max="10454" width="9.7109375" style="173" customWidth="1"/>
    <col min="10455" max="10692" width="9.7109375" style="173"/>
    <col min="10693" max="10710" width="9.7109375" style="173" customWidth="1"/>
    <col min="10711" max="10948" width="9.7109375" style="173"/>
    <col min="10949" max="10966" width="9.7109375" style="173" customWidth="1"/>
    <col min="10967" max="11204" width="9.7109375" style="173"/>
    <col min="11205" max="11222" width="9.7109375" style="173" customWidth="1"/>
    <col min="11223" max="11460" width="9.7109375" style="173"/>
    <col min="11461" max="11478" width="9.7109375" style="173" customWidth="1"/>
    <col min="11479" max="11716" width="9.7109375" style="173"/>
    <col min="11717" max="11734" width="9.7109375" style="173" customWidth="1"/>
    <col min="11735" max="11972" width="9.7109375" style="173"/>
    <col min="11973" max="11990" width="9.7109375" style="173" customWidth="1"/>
    <col min="11991" max="12228" width="9.7109375" style="173"/>
    <col min="12229" max="12246" width="9.7109375" style="173" customWidth="1"/>
    <col min="12247" max="12484" width="9.7109375" style="173"/>
    <col min="12485" max="12502" width="9.7109375" style="173" customWidth="1"/>
    <col min="12503" max="12740" width="9.7109375" style="173"/>
    <col min="12741" max="12758" width="9.7109375" style="173" customWidth="1"/>
    <col min="12759" max="12996" width="9.7109375" style="173"/>
    <col min="12997" max="13014" width="9.7109375" style="173" customWidth="1"/>
    <col min="13015" max="13252" width="9.7109375" style="173"/>
    <col min="13253" max="13270" width="9.7109375" style="173" customWidth="1"/>
    <col min="13271" max="13508" width="9.7109375" style="173"/>
    <col min="13509" max="13526" width="9.7109375" style="173" customWidth="1"/>
    <col min="13527" max="13764" width="9.7109375" style="173"/>
    <col min="13765" max="13782" width="9.7109375" style="173" customWidth="1"/>
    <col min="13783" max="14020" width="9.7109375" style="173"/>
    <col min="14021" max="14038" width="9.7109375" style="173" customWidth="1"/>
    <col min="14039" max="14276" width="9.7109375" style="173"/>
    <col min="14277" max="14294" width="9.7109375" style="173" customWidth="1"/>
    <col min="14295" max="14532" width="9.7109375" style="173"/>
    <col min="14533" max="14550" width="9.7109375" style="173" customWidth="1"/>
    <col min="14551" max="14788" width="9.7109375" style="173"/>
    <col min="14789" max="14806" width="9.7109375" style="173" customWidth="1"/>
    <col min="14807" max="15044" width="9.7109375" style="173"/>
    <col min="15045" max="15062" width="9.7109375" style="173" customWidth="1"/>
    <col min="15063" max="15300" width="9.7109375" style="173"/>
    <col min="15301" max="15318" width="9.7109375" style="173" customWidth="1"/>
    <col min="15319" max="15556" width="9.7109375" style="173"/>
    <col min="15557" max="15574" width="9.7109375" style="173" customWidth="1"/>
    <col min="15575" max="15812" width="9.7109375" style="173"/>
    <col min="15813" max="15830" width="9.7109375" style="173" customWidth="1"/>
    <col min="15831" max="16068" width="9.7109375" style="173"/>
    <col min="16069" max="16086" width="9.7109375" style="173" customWidth="1"/>
    <col min="16087" max="16384" width="9.7109375" style="173"/>
  </cols>
  <sheetData>
    <row r="1" spans="1:10" s="133" customFormat="1" ht="15" customHeight="1" x14ac:dyDescent="0.25">
      <c r="A1" s="192"/>
      <c r="B1" s="193"/>
      <c r="C1" s="588" t="str">
        <f>+Valorizado!F1</f>
        <v>RECONSTRUCCIÓN DEL HOSPITAL DE APOYO SAUL GARRIDO ROSILLO II-1, DISTRITO DE TUMBES - PROVINCIA DE TUMBES - DEPARTAMENTO DE TUMBES - HOSPITAL PRINCIPAL</v>
      </c>
      <c r="D1" s="589"/>
      <c r="E1" s="589"/>
      <c r="F1" s="589"/>
      <c r="G1" s="590"/>
      <c r="H1" s="594"/>
      <c r="I1" s="595"/>
      <c r="J1" s="596"/>
    </row>
    <row r="2" spans="1:10" s="133" customFormat="1" ht="25.5" customHeight="1" x14ac:dyDescent="0.25">
      <c r="A2" s="194"/>
      <c r="B2" s="195"/>
      <c r="C2" s="591"/>
      <c r="D2" s="592"/>
      <c r="E2" s="592"/>
      <c r="F2" s="592"/>
      <c r="G2" s="593"/>
      <c r="H2" s="597"/>
      <c r="I2" s="598"/>
      <c r="J2" s="599"/>
    </row>
    <row r="3" spans="1:10" s="133" customFormat="1" ht="15" customHeight="1" thickBot="1" x14ac:dyDescent="0.3">
      <c r="A3" s="196"/>
      <c r="B3" s="197"/>
      <c r="C3" s="603" t="s">
        <v>493</v>
      </c>
      <c r="D3" s="604"/>
      <c r="E3" s="604"/>
      <c r="F3" s="604"/>
      <c r="G3" s="605"/>
      <c r="H3" s="600"/>
      <c r="I3" s="601"/>
      <c r="J3" s="602"/>
    </row>
    <row r="4" spans="1:10" s="133" customFormat="1" ht="15" customHeight="1" x14ac:dyDescent="0.25">
      <c r="A4" s="137"/>
      <c r="B4" s="137"/>
      <c r="C4" s="137"/>
      <c r="D4" s="138"/>
      <c r="E4" s="138"/>
      <c r="F4" s="139"/>
      <c r="G4" s="139"/>
      <c r="H4" s="139"/>
      <c r="I4" s="140"/>
      <c r="J4" s="141"/>
    </row>
    <row r="5" spans="1:10" s="143" customFormat="1" ht="27.75" customHeight="1" x14ac:dyDescent="0.25">
      <c r="A5" s="198" t="s">
        <v>75</v>
      </c>
      <c r="B5" s="606" t="str">
        <f>+'CAL DESEMBOLSO'!$B$7:$AE$7</f>
        <v>RECONSTRUCCIÓN DEL HOSPITAL DE APOYO SAUL GARRIDO ROSILLO II-1, DISTRITO DE TUMBES - PROVINCIA DE TUMBES - DEPARTAMENTO DE TUMBES - HOSPITAL PRINCIPAL</v>
      </c>
      <c r="C5" s="606"/>
      <c r="D5" s="606"/>
      <c r="E5" s="606"/>
      <c r="F5" s="606"/>
      <c r="G5" s="606"/>
      <c r="H5" s="606"/>
      <c r="I5" s="606"/>
      <c r="J5" s="606"/>
    </row>
    <row r="6" spans="1:10" s="143" customFormat="1" ht="15" customHeight="1" x14ac:dyDescent="0.25">
      <c r="A6" s="198" t="s">
        <v>76</v>
      </c>
      <c r="B6" s="321" t="str">
        <f>+'CAL DESEMBOLSO'!B8</f>
        <v>TUMBES - TUMBES - TUMBES</v>
      </c>
      <c r="C6" s="215"/>
      <c r="D6" s="215"/>
      <c r="E6" s="215"/>
      <c r="F6" s="215"/>
      <c r="G6" s="215"/>
      <c r="H6" s="215"/>
      <c r="I6" s="215"/>
      <c r="J6" s="215"/>
    </row>
    <row r="7" spans="1:10" s="147" customFormat="1" ht="15" customHeight="1" thickBot="1" x14ac:dyDescent="0.25">
      <c r="A7" s="199"/>
      <c r="B7" s="200"/>
      <c r="C7" s="201"/>
      <c r="D7" s="202"/>
      <c r="E7" s="202"/>
      <c r="F7" s="203"/>
      <c r="G7" s="204"/>
      <c r="H7" s="205"/>
      <c r="I7" s="205"/>
      <c r="J7" s="205"/>
    </row>
    <row r="8" spans="1:10" s="151" customFormat="1" ht="15" customHeight="1" x14ac:dyDescent="0.15">
      <c r="A8" s="607" t="s">
        <v>0</v>
      </c>
      <c r="B8" s="609" t="s">
        <v>494</v>
      </c>
      <c r="C8" s="609" t="s">
        <v>495</v>
      </c>
      <c r="D8" s="609"/>
      <c r="E8" s="609"/>
      <c r="F8" s="609"/>
      <c r="G8" s="609"/>
      <c r="H8" s="611" t="s">
        <v>496</v>
      </c>
      <c r="I8" s="613" t="s">
        <v>497</v>
      </c>
      <c r="J8" s="614"/>
    </row>
    <row r="9" spans="1:10" s="152" customFormat="1" ht="15" customHeight="1" x14ac:dyDescent="0.25">
      <c r="A9" s="608"/>
      <c r="B9" s="610"/>
      <c r="C9" s="610"/>
      <c r="D9" s="610"/>
      <c r="E9" s="610"/>
      <c r="F9" s="610"/>
      <c r="G9" s="610"/>
      <c r="H9" s="612"/>
      <c r="I9" s="615"/>
      <c r="J9" s="616"/>
    </row>
    <row r="10" spans="1:10" s="155" customFormat="1" ht="15" customHeight="1" x14ac:dyDescent="0.25">
      <c r="A10" s="206">
        <v>1</v>
      </c>
      <c r="B10" s="207" t="s">
        <v>518</v>
      </c>
      <c r="C10" s="208" t="s">
        <v>519</v>
      </c>
      <c r="D10" s="209"/>
      <c r="E10" s="209"/>
      <c r="F10" s="209"/>
      <c r="G10" s="210"/>
      <c r="H10" s="211" t="s">
        <v>496</v>
      </c>
      <c r="I10" s="212">
        <v>4</v>
      </c>
      <c r="J10" s="213"/>
    </row>
    <row r="11" spans="1:10" s="158" customFormat="1" ht="15" customHeight="1" x14ac:dyDescent="0.25">
      <c r="A11" s="206">
        <v>1</v>
      </c>
      <c r="B11" s="207" t="s">
        <v>520</v>
      </c>
      <c r="C11" s="208" t="s">
        <v>521</v>
      </c>
      <c r="D11" s="209"/>
      <c r="E11" s="209"/>
      <c r="F11" s="209"/>
      <c r="G11" s="210"/>
      <c r="H11" s="211" t="s">
        <v>496</v>
      </c>
      <c r="I11" s="212">
        <v>1</v>
      </c>
      <c r="J11" s="213"/>
    </row>
    <row r="12" spans="1:10" s="158" customFormat="1" ht="15" customHeight="1" x14ac:dyDescent="0.25">
      <c r="A12" s="206">
        <v>1</v>
      </c>
      <c r="B12" s="207" t="s">
        <v>506</v>
      </c>
      <c r="C12" s="208" t="s">
        <v>507</v>
      </c>
      <c r="D12" s="209"/>
      <c r="E12" s="209"/>
      <c r="F12" s="209"/>
      <c r="G12" s="210"/>
      <c r="H12" s="211" t="s">
        <v>496</v>
      </c>
      <c r="I12" s="212">
        <v>1</v>
      </c>
      <c r="J12" s="213"/>
    </row>
    <row r="13" spans="1:10" s="158" customFormat="1" ht="15" customHeight="1" x14ac:dyDescent="0.25">
      <c r="A13" s="206">
        <v>1</v>
      </c>
      <c r="B13" s="207" t="s">
        <v>522</v>
      </c>
      <c r="C13" s="208" t="s">
        <v>523</v>
      </c>
      <c r="D13" s="209"/>
      <c r="E13" s="209"/>
      <c r="F13" s="209"/>
      <c r="G13" s="210"/>
      <c r="H13" s="211" t="s">
        <v>496</v>
      </c>
      <c r="I13" s="212">
        <v>1</v>
      </c>
      <c r="J13" s="213"/>
    </row>
    <row r="14" spans="1:10" s="158" customFormat="1" ht="15" customHeight="1" x14ac:dyDescent="0.25">
      <c r="A14" s="206">
        <v>1</v>
      </c>
      <c r="B14" s="207" t="s">
        <v>509</v>
      </c>
      <c r="C14" s="208" t="s">
        <v>510</v>
      </c>
      <c r="D14" s="209"/>
      <c r="E14" s="209"/>
      <c r="F14" s="209"/>
      <c r="G14" s="210"/>
      <c r="H14" s="211" t="s">
        <v>496</v>
      </c>
      <c r="I14" s="212">
        <v>2</v>
      </c>
      <c r="J14" s="213"/>
    </row>
    <row r="15" spans="1:10" s="158" customFormat="1" ht="15" customHeight="1" x14ac:dyDescent="0.25">
      <c r="A15" s="206">
        <v>1</v>
      </c>
      <c r="B15" s="207" t="s">
        <v>524</v>
      </c>
      <c r="C15" s="208" t="s">
        <v>525</v>
      </c>
      <c r="D15" s="209"/>
      <c r="E15" s="209"/>
      <c r="F15" s="209"/>
      <c r="G15" s="210"/>
      <c r="H15" s="211" t="s">
        <v>496</v>
      </c>
      <c r="I15" s="212">
        <v>2</v>
      </c>
      <c r="J15" s="213"/>
    </row>
    <row r="16" spans="1:10" s="158" customFormat="1" ht="15" customHeight="1" x14ac:dyDescent="0.25">
      <c r="A16" s="206">
        <v>1</v>
      </c>
      <c r="B16" s="207" t="s">
        <v>526</v>
      </c>
      <c r="C16" s="208" t="s">
        <v>527</v>
      </c>
      <c r="D16" s="209"/>
      <c r="E16" s="209"/>
      <c r="F16" s="209"/>
      <c r="G16" s="210"/>
      <c r="H16" s="211" t="s">
        <v>496</v>
      </c>
      <c r="I16" s="212">
        <v>2</v>
      </c>
      <c r="J16" s="213"/>
    </row>
    <row r="17" spans="1:10" s="158" customFormat="1" ht="15" customHeight="1" x14ac:dyDescent="0.25">
      <c r="A17" s="206">
        <v>1</v>
      </c>
      <c r="B17" s="207" t="s">
        <v>528</v>
      </c>
      <c r="C17" s="208" t="s">
        <v>529</v>
      </c>
      <c r="D17" s="209"/>
      <c r="E17" s="209"/>
      <c r="F17" s="209"/>
      <c r="G17" s="210"/>
      <c r="H17" s="211" t="s">
        <v>496</v>
      </c>
      <c r="I17" s="212">
        <v>1</v>
      </c>
      <c r="J17" s="213"/>
    </row>
    <row r="18" spans="1:10" s="158" customFormat="1" ht="15" customHeight="1" x14ac:dyDescent="0.25">
      <c r="A18" s="206">
        <v>1</v>
      </c>
      <c r="B18" s="207" t="s">
        <v>502</v>
      </c>
      <c r="C18" s="208" t="s">
        <v>530</v>
      </c>
      <c r="D18" s="209"/>
      <c r="E18" s="209"/>
      <c r="F18" s="209"/>
      <c r="G18" s="210"/>
      <c r="H18" s="211" t="s">
        <v>496</v>
      </c>
      <c r="I18" s="212">
        <v>2</v>
      </c>
      <c r="J18" s="213"/>
    </row>
    <row r="19" spans="1:10" s="158" customFormat="1" ht="15" customHeight="1" x14ac:dyDescent="0.25">
      <c r="A19" s="206">
        <v>1</v>
      </c>
      <c r="B19" s="207" t="s">
        <v>531</v>
      </c>
      <c r="C19" s="208" t="s">
        <v>532</v>
      </c>
      <c r="D19" s="209"/>
      <c r="E19" s="209"/>
      <c r="F19" s="209"/>
      <c r="G19" s="210"/>
      <c r="H19" s="211" t="s">
        <v>496</v>
      </c>
      <c r="I19" s="212">
        <v>2</v>
      </c>
      <c r="J19" s="213"/>
    </row>
    <row r="20" spans="1:10" s="158" customFormat="1" ht="15" customHeight="1" x14ac:dyDescent="0.25">
      <c r="A20" s="206">
        <v>1</v>
      </c>
      <c r="B20" s="207" t="s">
        <v>533</v>
      </c>
      <c r="C20" s="208" t="s">
        <v>534</v>
      </c>
      <c r="D20" s="209"/>
      <c r="E20" s="209"/>
      <c r="F20" s="209"/>
      <c r="G20" s="210"/>
      <c r="H20" s="211" t="s">
        <v>496</v>
      </c>
      <c r="I20" s="212">
        <v>2</v>
      </c>
      <c r="J20" s="213"/>
    </row>
    <row r="21" spans="1:10" s="158" customFormat="1" ht="15" customHeight="1" x14ac:dyDescent="0.25">
      <c r="A21" s="206">
        <v>1</v>
      </c>
      <c r="B21" s="207" t="s">
        <v>535</v>
      </c>
      <c r="C21" s="208" t="s">
        <v>511</v>
      </c>
      <c r="D21" s="209"/>
      <c r="E21" s="209"/>
      <c r="F21" s="209"/>
      <c r="G21" s="210"/>
      <c r="H21" s="211" t="s">
        <v>496</v>
      </c>
      <c r="I21" s="212">
        <v>3</v>
      </c>
      <c r="J21" s="213"/>
    </row>
    <row r="22" spans="1:10" s="158" customFormat="1" ht="15" customHeight="1" x14ac:dyDescent="0.25">
      <c r="A22" s="206">
        <v>1</v>
      </c>
      <c r="B22" s="207" t="s">
        <v>536</v>
      </c>
      <c r="C22" s="208" t="s">
        <v>537</v>
      </c>
      <c r="D22" s="209"/>
      <c r="E22" s="209"/>
      <c r="F22" s="209"/>
      <c r="G22" s="210"/>
      <c r="H22" s="211" t="s">
        <v>496</v>
      </c>
      <c r="I22" s="212">
        <v>3</v>
      </c>
      <c r="J22" s="213"/>
    </row>
    <row r="23" spans="1:10" s="158" customFormat="1" ht="15" customHeight="1" x14ac:dyDescent="0.25">
      <c r="A23" s="206">
        <v>1</v>
      </c>
      <c r="B23" s="207" t="s">
        <v>538</v>
      </c>
      <c r="C23" s="208" t="s">
        <v>508</v>
      </c>
      <c r="D23" s="209"/>
      <c r="E23" s="209"/>
      <c r="F23" s="209"/>
      <c r="G23" s="210"/>
      <c r="H23" s="211" t="s">
        <v>496</v>
      </c>
      <c r="I23" s="212">
        <v>2</v>
      </c>
      <c r="J23" s="213"/>
    </row>
    <row r="24" spans="1:10" s="158" customFormat="1" ht="15" customHeight="1" x14ac:dyDescent="0.25">
      <c r="A24" s="206">
        <v>1</v>
      </c>
      <c r="B24" s="207" t="s">
        <v>504</v>
      </c>
      <c r="C24" s="208" t="s">
        <v>505</v>
      </c>
      <c r="D24" s="209"/>
      <c r="E24" s="209"/>
      <c r="F24" s="209"/>
      <c r="G24" s="210"/>
      <c r="H24" s="211" t="s">
        <v>496</v>
      </c>
      <c r="I24" s="212">
        <v>1</v>
      </c>
      <c r="J24" s="213"/>
    </row>
    <row r="25" spans="1:10" s="158" customFormat="1" ht="15" customHeight="1" x14ac:dyDescent="0.25">
      <c r="A25" s="206">
        <v>1</v>
      </c>
      <c r="B25" s="207" t="s">
        <v>539</v>
      </c>
      <c r="C25" s="208" t="s">
        <v>540</v>
      </c>
      <c r="D25" s="209"/>
      <c r="E25" s="209"/>
      <c r="F25" s="209"/>
      <c r="G25" s="210"/>
      <c r="H25" s="211" t="s">
        <v>496</v>
      </c>
      <c r="I25" s="212">
        <v>1</v>
      </c>
      <c r="J25" s="213"/>
    </row>
    <row r="26" spans="1:10" s="158" customFormat="1" ht="15" customHeight="1" x14ac:dyDescent="0.25">
      <c r="A26" s="206">
        <v>1</v>
      </c>
      <c r="B26" s="207" t="s">
        <v>503</v>
      </c>
      <c r="C26" s="208" t="s">
        <v>541</v>
      </c>
      <c r="D26" s="209"/>
      <c r="E26" s="209"/>
      <c r="F26" s="209"/>
      <c r="G26" s="210"/>
      <c r="H26" s="211" t="s">
        <v>496</v>
      </c>
      <c r="I26" s="212">
        <v>2</v>
      </c>
      <c r="J26" s="213"/>
    </row>
    <row r="27" spans="1:10" s="158" customFormat="1" ht="15" customHeight="1" x14ac:dyDescent="0.25">
      <c r="A27" s="206">
        <v>1</v>
      </c>
      <c r="B27" s="207" t="s">
        <v>542</v>
      </c>
      <c r="C27" s="208" t="s">
        <v>543</v>
      </c>
      <c r="D27" s="209"/>
      <c r="E27" s="209"/>
      <c r="F27" s="209"/>
      <c r="G27" s="210"/>
      <c r="H27" s="211" t="s">
        <v>496</v>
      </c>
      <c r="I27" s="212">
        <v>2</v>
      </c>
      <c r="J27" s="213"/>
    </row>
    <row r="28" spans="1:10" s="158" customFormat="1" ht="15" customHeight="1" x14ac:dyDescent="0.25">
      <c r="A28" s="206">
        <v>1</v>
      </c>
      <c r="B28" s="207" t="s">
        <v>500</v>
      </c>
      <c r="C28" s="208" t="s">
        <v>501</v>
      </c>
      <c r="D28" s="209"/>
      <c r="E28" s="209"/>
      <c r="F28" s="209"/>
      <c r="G28" s="210"/>
      <c r="H28" s="211" t="s">
        <v>496</v>
      </c>
      <c r="I28" s="212">
        <v>2</v>
      </c>
      <c r="J28" s="213"/>
    </row>
    <row r="29" spans="1:10" s="158" customFormat="1" ht="15" customHeight="1" x14ac:dyDescent="0.25">
      <c r="A29" s="206">
        <v>1</v>
      </c>
      <c r="B29" s="207" t="s">
        <v>498</v>
      </c>
      <c r="C29" s="208" t="s">
        <v>499</v>
      </c>
      <c r="D29" s="209"/>
      <c r="E29" s="209"/>
      <c r="F29" s="209"/>
      <c r="G29" s="210"/>
      <c r="H29" s="211" t="s">
        <v>496</v>
      </c>
      <c r="I29" s="212">
        <v>3</v>
      </c>
      <c r="J29" s="213"/>
    </row>
    <row r="30" spans="1:10" s="158" customFormat="1" ht="15" customHeight="1" x14ac:dyDescent="0.25">
      <c r="A30" s="206">
        <v>1</v>
      </c>
      <c r="B30" s="207" t="s">
        <v>512</v>
      </c>
      <c r="C30" s="208" t="s">
        <v>513</v>
      </c>
      <c r="D30" s="209"/>
      <c r="E30" s="209"/>
      <c r="F30" s="209"/>
      <c r="G30" s="210"/>
      <c r="H30" s="211" t="s">
        <v>496</v>
      </c>
      <c r="I30" s="212">
        <v>2</v>
      </c>
      <c r="J30" s="213"/>
    </row>
    <row r="31" spans="1:10" s="158" customFormat="1" ht="15" customHeight="1" x14ac:dyDescent="0.25">
      <c r="A31" s="206">
        <v>1</v>
      </c>
      <c r="B31" s="207" t="s">
        <v>514</v>
      </c>
      <c r="C31" s="208" t="s">
        <v>515</v>
      </c>
      <c r="D31" s="209"/>
      <c r="E31" s="209"/>
      <c r="F31" s="209"/>
      <c r="G31" s="210"/>
      <c r="H31" s="211" t="s">
        <v>496</v>
      </c>
      <c r="I31" s="212">
        <v>2</v>
      </c>
      <c r="J31" s="213"/>
    </row>
    <row r="32" spans="1:10" s="162" customFormat="1" ht="15" customHeight="1" x14ac:dyDescent="0.25">
      <c r="A32" s="169"/>
      <c r="B32" s="169"/>
      <c r="C32" s="175" t="s">
        <v>1910</v>
      </c>
      <c r="D32" s="214"/>
      <c r="E32" s="214"/>
      <c r="F32" s="175"/>
      <c r="G32" s="175"/>
      <c r="H32" s="181"/>
      <c r="I32" s="173"/>
      <c r="J32" s="173"/>
    </row>
    <row r="33" spans="1:10" s="162" customFormat="1" ht="15" customHeight="1" x14ac:dyDescent="0.25">
      <c r="A33" s="169"/>
      <c r="B33" s="169"/>
      <c r="C33" s="170"/>
      <c r="D33" s="171"/>
      <c r="E33" s="171"/>
      <c r="F33" s="174"/>
      <c r="G33" s="175"/>
      <c r="H33" s="181"/>
      <c r="I33" s="173"/>
      <c r="J33" s="173"/>
    </row>
    <row r="34" spans="1:10" ht="15" customHeight="1" x14ac:dyDescent="0.25">
      <c r="A34" s="169"/>
      <c r="B34" s="169"/>
      <c r="C34" s="170"/>
      <c r="D34" s="171"/>
      <c r="E34" s="171"/>
      <c r="F34" s="174"/>
      <c r="G34" s="175"/>
    </row>
    <row r="35" spans="1:10" ht="15" customHeight="1" x14ac:dyDescent="0.25">
      <c r="A35" s="169"/>
      <c r="B35" s="169"/>
      <c r="C35" s="170"/>
      <c r="D35" s="171"/>
      <c r="E35" s="171"/>
      <c r="F35" s="174"/>
      <c r="G35" s="175"/>
    </row>
    <row r="36" spans="1:10" ht="15" customHeight="1" x14ac:dyDescent="0.25">
      <c r="A36" s="169"/>
      <c r="B36" s="169"/>
      <c r="C36" s="170"/>
      <c r="D36" s="171"/>
      <c r="E36" s="171"/>
      <c r="F36" s="174"/>
      <c r="G36" s="175"/>
    </row>
    <row r="37" spans="1:10" ht="15" customHeight="1" x14ac:dyDescent="0.25">
      <c r="A37" s="169"/>
      <c r="B37" s="169"/>
      <c r="C37" s="170"/>
      <c r="D37" s="171"/>
      <c r="E37" s="171"/>
      <c r="F37" s="174"/>
      <c r="G37" s="175"/>
    </row>
    <row r="38" spans="1:10" ht="15" customHeight="1" x14ac:dyDescent="0.25">
      <c r="A38" s="169"/>
      <c r="B38" s="169"/>
      <c r="C38" s="170"/>
      <c r="D38" s="171"/>
      <c r="E38" s="171"/>
      <c r="F38" s="174"/>
      <c r="G38" s="175"/>
    </row>
    <row r="39" spans="1:10" ht="15" customHeight="1" x14ac:dyDescent="0.25">
      <c r="A39" s="169"/>
      <c r="B39" s="169"/>
      <c r="C39" s="170"/>
      <c r="D39" s="176"/>
      <c r="E39" s="176"/>
      <c r="F39" s="174"/>
      <c r="G39" s="175"/>
    </row>
    <row r="40" spans="1:10" ht="15" customHeight="1" x14ac:dyDescent="0.25">
      <c r="A40" s="169"/>
      <c r="B40" s="169"/>
      <c r="C40" s="170"/>
      <c r="D40" s="176"/>
      <c r="E40" s="176"/>
      <c r="F40" s="174"/>
      <c r="G40" s="175"/>
    </row>
    <row r="41" spans="1:10" ht="15" customHeight="1" x14ac:dyDescent="0.25">
      <c r="A41" s="169"/>
      <c r="B41" s="169"/>
      <c r="C41" s="170"/>
      <c r="D41" s="176"/>
      <c r="E41" s="176"/>
      <c r="F41" s="174"/>
      <c r="G41" s="175"/>
    </row>
    <row r="42" spans="1:10" ht="15" customHeight="1" x14ac:dyDescent="0.25">
      <c r="A42" s="169"/>
      <c r="B42" s="169"/>
      <c r="C42" s="170"/>
      <c r="D42" s="176"/>
      <c r="E42" s="176"/>
      <c r="F42" s="174"/>
      <c r="G42" s="175"/>
    </row>
    <row r="43" spans="1:10" ht="15" customHeight="1" x14ac:dyDescent="0.25">
      <c r="A43" s="169"/>
      <c r="B43" s="169"/>
      <c r="C43" s="170"/>
      <c r="D43" s="176"/>
      <c r="E43" s="176"/>
      <c r="F43" s="174"/>
      <c r="G43" s="175"/>
    </row>
    <row r="44" spans="1:10" ht="15" customHeight="1" x14ac:dyDescent="0.25">
      <c r="A44" s="169"/>
      <c r="B44" s="169"/>
      <c r="C44" s="170"/>
      <c r="D44" s="176"/>
      <c r="E44" s="176"/>
      <c r="F44" s="174"/>
      <c r="G44" s="175"/>
    </row>
    <row r="45" spans="1:10" ht="15" customHeight="1" x14ac:dyDescent="0.25">
      <c r="A45" s="169"/>
      <c r="B45" s="169"/>
      <c r="C45" s="170"/>
      <c r="D45" s="176"/>
      <c r="E45" s="176"/>
      <c r="F45" s="174"/>
      <c r="G45" s="175"/>
    </row>
    <row r="46" spans="1:10" ht="15" customHeight="1" x14ac:dyDescent="0.25">
      <c r="A46" s="169"/>
      <c r="B46" s="169"/>
      <c r="C46" s="170"/>
      <c r="D46" s="176"/>
      <c r="E46" s="176"/>
      <c r="F46" s="174"/>
      <c r="G46" s="175"/>
    </row>
    <row r="47" spans="1:10" ht="15" customHeight="1" x14ac:dyDescent="0.25">
      <c r="A47" s="169"/>
      <c r="B47" s="169"/>
      <c r="C47" s="170"/>
      <c r="D47" s="176"/>
      <c r="E47" s="176"/>
      <c r="F47" s="174"/>
      <c r="G47" s="175"/>
    </row>
    <row r="48" spans="1:10" ht="15" customHeight="1" x14ac:dyDescent="0.25">
      <c r="A48" s="169"/>
      <c r="B48" s="169"/>
      <c r="C48" s="170"/>
      <c r="D48" s="176"/>
      <c r="E48" s="176"/>
      <c r="F48" s="174"/>
      <c r="G48" s="175"/>
    </row>
    <row r="49" spans="1:7" ht="15" customHeight="1" x14ac:dyDescent="0.25">
      <c r="A49" s="169"/>
      <c r="B49" s="169"/>
      <c r="C49" s="170"/>
      <c r="D49" s="176"/>
      <c r="E49" s="176"/>
      <c r="F49" s="174"/>
      <c r="G49" s="175"/>
    </row>
    <row r="50" spans="1:7" ht="15" customHeight="1" x14ac:dyDescent="0.25">
      <c r="A50" s="169"/>
      <c r="B50" s="169"/>
      <c r="C50" s="170"/>
      <c r="D50" s="176"/>
      <c r="E50" s="176"/>
      <c r="F50" s="174"/>
      <c r="G50" s="175"/>
    </row>
    <row r="51" spans="1:7" ht="15" customHeight="1" x14ac:dyDescent="0.25">
      <c r="C51" s="178"/>
      <c r="F51" s="175"/>
      <c r="G51" s="175"/>
    </row>
    <row r="52" spans="1:7" ht="15" customHeight="1" x14ac:dyDescent="0.25">
      <c r="C52" s="178"/>
      <c r="F52" s="175"/>
      <c r="G52" s="175"/>
    </row>
    <row r="53" spans="1:7" ht="15" customHeight="1" x14ac:dyDescent="0.25">
      <c r="C53" s="178"/>
      <c r="F53" s="175"/>
      <c r="G53" s="175"/>
    </row>
    <row r="54" spans="1:7" ht="15" customHeight="1" x14ac:dyDescent="0.25">
      <c r="C54" s="178"/>
      <c r="F54" s="175"/>
      <c r="G54" s="175"/>
    </row>
    <row r="55" spans="1:7" ht="15" customHeight="1" x14ac:dyDescent="0.25">
      <c r="C55" s="178"/>
      <c r="F55" s="175"/>
      <c r="G55" s="175"/>
    </row>
    <row r="56" spans="1:7" ht="15" customHeight="1" x14ac:dyDescent="0.25">
      <c r="C56" s="178"/>
      <c r="F56" s="175"/>
      <c r="G56" s="175"/>
    </row>
    <row r="57" spans="1:7" ht="15" customHeight="1" x14ac:dyDescent="0.25">
      <c r="C57" s="178"/>
      <c r="F57" s="175"/>
      <c r="G57" s="175"/>
    </row>
    <row r="58" spans="1:7" ht="15" customHeight="1" x14ac:dyDescent="0.25">
      <c r="C58" s="178"/>
      <c r="F58" s="175"/>
      <c r="G58" s="175"/>
    </row>
    <row r="59" spans="1:7" ht="15" customHeight="1" x14ac:dyDescent="0.25">
      <c r="C59" s="178"/>
      <c r="F59" s="175"/>
      <c r="G59" s="175"/>
    </row>
    <row r="60" spans="1:7" ht="15" customHeight="1" x14ac:dyDescent="0.25">
      <c r="C60" s="178"/>
      <c r="F60" s="175"/>
      <c r="G60" s="175"/>
    </row>
    <row r="61" spans="1:7" ht="15" customHeight="1" x14ac:dyDescent="0.25">
      <c r="C61" s="178"/>
      <c r="F61" s="175"/>
      <c r="G61" s="175"/>
    </row>
  </sheetData>
  <mergeCells count="9">
    <mergeCell ref="C1:G2"/>
    <mergeCell ref="H1:J3"/>
    <mergeCell ref="C3:G3"/>
    <mergeCell ref="B5:J5"/>
    <mergeCell ref="A8:A9"/>
    <mergeCell ref="B8:B9"/>
    <mergeCell ref="C8:G9"/>
    <mergeCell ref="H8:H9"/>
    <mergeCell ref="I8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Valorizado</vt:lpstr>
      <vt:lpstr>CURVA S</vt:lpstr>
      <vt:lpstr>CAL DESEMBOLSO</vt:lpstr>
      <vt:lpstr>EQUIPO MINIMO</vt:lpstr>
      <vt:lpstr>'CURVA S'!Área_de_impresión</vt:lpstr>
      <vt:lpstr>'EQUIPO MINIMO'!Área_de_impresión</vt:lpstr>
      <vt:lpstr>Valorizado!Área_de_impresión</vt:lpstr>
      <vt:lpstr>Valorizado!Títulos_a_imprimir</vt:lpstr>
    </vt:vector>
  </TitlesOfParts>
  <Company>KOBA INGENIEROS 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 RENDER 04</cp:lastModifiedBy>
  <cp:lastPrinted>2022-07-27T01:02:25Z</cp:lastPrinted>
  <dcterms:created xsi:type="dcterms:W3CDTF">2021-12-23T12:47:36Z</dcterms:created>
  <dcterms:modified xsi:type="dcterms:W3CDTF">2022-07-27T01:02:39Z</dcterms:modified>
</cp:coreProperties>
</file>