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13.-HOSPITAL SAGARO\1.-METRADOS R1-01\7. -IICC\"/>
    </mc:Choice>
  </mc:AlternateContent>
  <xr:revisionPtr revIDLastSave="0" documentId="13_ncr:1_{DCC88853-CBDD-4AF0-8619-F41A061DF4EE}" xr6:coauthVersionLast="47" xr6:coauthVersionMax="47" xr10:uidLastSave="{00000000-0000-0000-0000-000000000000}"/>
  <bookViews>
    <workbookView xWindow="28920" yWindow="264" windowWidth="14688" windowHeight="13860" tabRatio="915" activeTab="1" xr2:uid="{00000000-000D-0000-FFFF-FFFF00000000}"/>
  </bookViews>
  <sheets>
    <sheet name="CARATULA" sheetId="30" r:id="rId1"/>
    <sheet name="RESUMEN" sheetId="1" r:id="rId2"/>
    <sheet name="CANALIZACION" sheetId="22" r:id="rId3"/>
    <sheet name="SALIDAS" sheetId="29" state="hidden" r:id="rId4"/>
    <sheet name="BACKBONE" sheetId="11" r:id="rId5"/>
    <sheet name="CABLEADO HORIZONTAL" sheetId="4" r:id="rId6"/>
    <sheet name="GABINETE-EQP PASIVOS" sheetId="23" r:id="rId7"/>
    <sheet name="TELEF" sheetId="5" r:id="rId8"/>
    <sheet name="VIDEO VIG." sheetId="6" r:id="rId9"/>
    <sheet name="ACCESO SEG." sheetId="7" r:id="rId10"/>
    <sheet name="LLM ENFE." sheetId="8" r:id="rId11"/>
    <sheet name="DAI" sheetId="9" r:id="rId12"/>
    <sheet name="SONIDO PERIFONEO" sheetId="10" r:id="rId13"/>
    <sheet name="RELOJ SINC." sheetId="13" r:id="rId14"/>
    <sheet name="CONECTIVIDAD" sheetId="14" r:id="rId15"/>
    <sheet name="SIST. VHF-HF" sheetId="27" r:id="rId16"/>
    <sheet name="SIST. TV- TELEPRES" sheetId="17" r:id="rId17"/>
    <sheet name="SIST-DET-EXT-CD" sheetId="28" r:id="rId18"/>
    <sheet name=" SISTEMA PROC-ALM-GEST.COLA" sheetId="24" r:id="rId19"/>
    <sheet name="BMS" sheetId="19" r:id="rId20"/>
    <sheet name="SISTEMAS " sheetId="20" r:id="rId21"/>
    <sheet name="EQP. OFIMATICO" sheetId="2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z">#REF!</definedName>
    <definedName name="_fff10">#REF!</definedName>
    <definedName name="_fff11">#REF!</definedName>
    <definedName name="_fff12">#REF!</definedName>
    <definedName name="_fff17">#REF!</definedName>
    <definedName name="_fff19">#REF!</definedName>
    <definedName name="_fff21">#REF!</definedName>
    <definedName name="_fff24">#REF!</definedName>
    <definedName name="_fff26">#REF!</definedName>
    <definedName name="_fff3">#REF!</definedName>
    <definedName name="_fff30">#REF!</definedName>
    <definedName name="_fff38">#REF!</definedName>
    <definedName name="_fff39">#REF!</definedName>
    <definedName name="_fff40">#REF!</definedName>
    <definedName name="_fff43">#REF!</definedName>
    <definedName name="_fff47">#REF!</definedName>
    <definedName name="_fff48">#REF!</definedName>
    <definedName name="_fff49">#REF!</definedName>
    <definedName name="_fff5">#REF!</definedName>
    <definedName name="_FFF50">#REF!</definedName>
    <definedName name="_fff54">#REF!</definedName>
    <definedName name="_fff56">#REF!</definedName>
    <definedName name="_fff62">#REF!</definedName>
    <definedName name="_fff65">#REF!</definedName>
    <definedName name="_fff7">#REF!</definedName>
    <definedName name="_fff72">#REF!</definedName>
    <definedName name="_fff77">#REF!</definedName>
    <definedName name="_Fill" hidden="1">[1]FP!#REF!</definedName>
    <definedName name="_xlnm._FilterDatabase" localSheetId="1" hidden="1">RESUMEN!$B$6:$E$259</definedName>
    <definedName name="_iii10">#REF!</definedName>
    <definedName name="_iii11">#REF!</definedName>
    <definedName name="_iii12">#REF!</definedName>
    <definedName name="_iii17">#REF!</definedName>
    <definedName name="_iii19">#REF!</definedName>
    <definedName name="_iii21">#REF!</definedName>
    <definedName name="_iii24">#REF!</definedName>
    <definedName name="_iii26">#REF!</definedName>
    <definedName name="_iii3">#REF!</definedName>
    <definedName name="_iii30">#REF!</definedName>
    <definedName name="_iii38">#REF!</definedName>
    <definedName name="_iii39">#REF!</definedName>
    <definedName name="_iii40">#REF!</definedName>
    <definedName name="_iii43">#REF!</definedName>
    <definedName name="_iii47">#REF!</definedName>
    <definedName name="_iii48">#REF!</definedName>
    <definedName name="_iii49">#REF!</definedName>
    <definedName name="_iii5">#REF!</definedName>
    <definedName name="_iii54">#REF!</definedName>
    <definedName name="_iii56">#REF!</definedName>
    <definedName name="_iii62">#REF!</definedName>
    <definedName name="_iii65">#REF!</definedName>
    <definedName name="_iii7">#REF!</definedName>
    <definedName name="_iii72">#REF!</definedName>
    <definedName name="_iii77">#REF!</definedName>
    <definedName name="_Key1" hidden="1">[1]FP!#REF!</definedName>
    <definedName name="_Key2" hidden="1">[1]FP!#REF!</definedName>
    <definedName name="_ma5">#REF!</definedName>
    <definedName name="_may03">#REF!</definedName>
    <definedName name="_may05">#REF!</definedName>
    <definedName name="_may07">#REF!</definedName>
    <definedName name="_may10">#REF!</definedName>
    <definedName name="_Order1" hidden="1">255</definedName>
    <definedName name="_Order2" hidden="1">255</definedName>
    <definedName name="_Sort" hidden="1">[1]FP!#REF!</definedName>
    <definedName name="a">#REF!</definedName>
    <definedName name="_xlnm.Print_Area" localSheetId="0">CARATULA!$C$1:$I$45</definedName>
    <definedName name="B">#REF!</definedName>
    <definedName name="_xlnm.Database" localSheetId="0">#REF!</definedName>
    <definedName name="_xlnm.Database">#REF!</definedName>
    <definedName name="BUSCA">[1]FP!#REF!</definedName>
    <definedName name="CAP">'[2]PPTO-PARCHADO'!#REF!</definedName>
    <definedName name="CAST.GUARDIANIA">#REF!</definedName>
    <definedName name="CAST.RECIRCULACION">#REF!</definedName>
    <definedName name="CC">#REF!</definedName>
    <definedName name="CER.PERIMET">#REF!</definedName>
    <definedName name="cerco" localSheetId="0">#REF!</definedName>
    <definedName name="cerco">#REF!</definedName>
    <definedName name="CERCOTARRAJEADO">'[3]CERCOS TARRAJEO'!$A$1:$IV$65536</definedName>
    <definedName name="COLUMNASACERO">#REF!</definedName>
    <definedName name="COMEDOR">#REF!</definedName>
    <definedName name="CONSOLIDADO.ESTRUCTURATC">[4]RESUMEN!$1:$1048576</definedName>
    <definedName name="DD">[5]PRECIOS!$B$5:$C$17</definedName>
    <definedName name="ESCA.A.REF.1">#REF!</definedName>
    <definedName name="ESCA.A.REF.2">#REF!</definedName>
    <definedName name="ESCA.C">#REF!</definedName>
    <definedName name="ESCA.D">#REF!</definedName>
    <definedName name="ESCA.E">#REF!</definedName>
    <definedName name="ESCA.F">#REF!</definedName>
    <definedName name="ESCA.G1">#REF!</definedName>
    <definedName name="ESTRADO">#REF!</definedName>
    <definedName name="EXTERIOR">#REF!</definedName>
    <definedName name="FECHA">[6]DATOS!$B$6</definedName>
    <definedName name="FORMULA">[7]DATOS!$A$22</definedName>
    <definedName name="FR">#REF!</definedName>
    <definedName name="GABINETE" localSheetId="0">[8]PRECIOS!$B$5:$C$17</definedName>
    <definedName name="GABINETE">[9]PRECIOS!$B$5:$C$17</definedName>
    <definedName name="GG" localSheetId="0">'[2]PPTO-PARCHADO'!#REF!</definedName>
    <definedName name="GG">[9]PRECIOS!$B$5:$C$17</definedName>
    <definedName name="Imprimir_área_IM">'[1]VAL-CE ALF'!#REF!</definedName>
    <definedName name="INGR.PRINC">#REF!</definedName>
    <definedName name="INGRESO.1">#REF!</definedName>
    <definedName name="INTERRUPTORES" localSheetId="0">'[8]TABLAS '!$C$3:$V$30</definedName>
    <definedName name="INTERRUPTORES">'[9]TABLAS '!$C$3:$V$30</definedName>
    <definedName name="JMA">[10]DATOS!$B$4</definedName>
    <definedName name="JMAAAA">[11]DATOS!$B$4</definedName>
    <definedName name="jps">[12]EST_MOD!#REF!</definedName>
    <definedName name="LOSADEPOR.1">#REF!</definedName>
    <definedName name="LOSADEPORT.2">#REF!</definedName>
    <definedName name="LUGAR">'[2]PPTO-PARCHADO'!#REF!</definedName>
    <definedName name="METRADO">#REF!</definedName>
    <definedName name="MM">[1]FP!#REF!</definedName>
    <definedName name="OBRA">'[2]PPTO-PARCHADO'!#REF!</definedName>
    <definedName name="OF">'[2]PPTO-PARCHADO'!#REF!</definedName>
    <definedName name="OP">'[2]PPTO-PARCHADO'!#REF!</definedName>
    <definedName name="P">[1]FP!#REF!</definedName>
    <definedName name="PAB.D">#REF!</definedName>
    <definedName name="PAB.D.BAÑOS">#REF!</definedName>
    <definedName name="PAB.E">#REF!</definedName>
    <definedName name="PAB.F">#REF!</definedName>
    <definedName name="PAB.G1">#REF!</definedName>
    <definedName name="PAB.G2">#REF!</definedName>
    <definedName name="PARTIDA">#REF!</definedName>
    <definedName name="PE">'[2]PPTO-PARCHADO'!#REF!</definedName>
    <definedName name="PISCINA">#REF!</definedName>
    <definedName name="POLIDEPORTIVO">#REF!</definedName>
    <definedName name="PRECIO">#REF!</definedName>
    <definedName name="PROPIETARIO">[6]DATOS!$B$4</definedName>
    <definedName name="PROPIO">#REF!</definedName>
    <definedName name="PROYECTO">[6]DATOS!$B$10</definedName>
    <definedName name="PUENTE.A.B">#REF!</definedName>
    <definedName name="PUENTE.B">#REF!</definedName>
    <definedName name="PUENTE.C">#REF!</definedName>
    <definedName name="PUENTE.C.D">#REF!</definedName>
    <definedName name="PUENTE.C.G1">#REF!</definedName>
    <definedName name="PUENTE.G2.G1">#REF!</definedName>
    <definedName name="Q1_">#REF!</definedName>
    <definedName name="Q2_">#REF!</definedName>
    <definedName name="Q3_">#REF!</definedName>
    <definedName name="Q4_">#REF!</definedName>
    <definedName name="REF.BÑOS">#REF!</definedName>
    <definedName name="REF.PAB.A">#REF!</definedName>
    <definedName name="REF.PAB.B">#REF!</definedName>
    <definedName name="RESUMEN">'[3]R. OBRAS NUEVAS TORIBIO C.'!$A$1:$IV$65536</definedName>
    <definedName name="SAMUEL">#REF!</definedName>
    <definedName name="SUB.ESTACION">#REF!</definedName>
    <definedName name="T">[13]EST_DORMITORIO!#REF!</definedName>
    <definedName name="TANQ.ELEV.1">#REF!</definedName>
    <definedName name="TANQ.ELV.2">#REF!</definedName>
    <definedName name="_xlnm.Print_Titles" localSheetId="18">' SISTEMA PROC-ALM-GEST.COLA'!$1:$8</definedName>
    <definedName name="_xlnm.Print_Titles" localSheetId="9">'ACCESO SEG.'!$1:$8</definedName>
    <definedName name="_xlnm.Print_Titles" localSheetId="4">BACKBONE!$1:$8</definedName>
    <definedName name="_xlnm.Print_Titles" localSheetId="19">BMS!$1:$8</definedName>
    <definedName name="_xlnm.Print_Titles" localSheetId="5">'CABLEADO HORIZONTAL'!$1:$8</definedName>
    <definedName name="_xlnm.Print_Titles" localSheetId="2">CANALIZACION!$2:$8</definedName>
    <definedName name="_xlnm.Print_Titles" localSheetId="14">CONECTIVIDAD!$1:$8</definedName>
    <definedName name="_xlnm.Print_Titles" localSheetId="11">DAI!$1:$8</definedName>
    <definedName name="_xlnm.Print_Titles" localSheetId="6">'GABINETE-EQP PASIVOS'!$1:$8</definedName>
    <definedName name="_xlnm.Print_Titles" localSheetId="10">'LLM ENFE.'!$1:$8</definedName>
    <definedName name="_xlnm.Print_Titles" localSheetId="13">'RELOJ SINC.'!$1:$8</definedName>
    <definedName name="_xlnm.Print_Titles" localSheetId="1">RESUMEN!$1:$6</definedName>
    <definedName name="_xlnm.Print_Titles" localSheetId="3">SALIDAS!$1:$7</definedName>
    <definedName name="_xlnm.Print_Titles" localSheetId="16">'SIST. TV- TELEPRES'!$1:$8</definedName>
    <definedName name="_xlnm.Print_Titles" localSheetId="15">'SIST. VHF-HF'!$1:$8</definedName>
    <definedName name="_xlnm.Print_Titles" localSheetId="17">'SIST-DET-EXT-CD'!$1:$8</definedName>
    <definedName name="_xlnm.Print_Titles" localSheetId="20">'SISTEMAS '!$1:$8</definedName>
    <definedName name="_xlnm.Print_Titles" localSheetId="12">'SONIDO PERIFONEO'!$1:$8</definedName>
    <definedName name="_xlnm.Print_Titles" localSheetId="7">TELEF!$1:$8</definedName>
    <definedName name="_xlnm.Print_Titles" localSheetId="8">'VIDEO VIG.'!$1:$8</definedName>
    <definedName name="UNIDAD">#REF!</definedName>
    <definedName name="UT">'[14]RES F1'!$D$42</definedName>
    <definedName name="UTILI">#REF!</definedName>
    <definedName name="UU">#REF!</definedName>
    <definedName name="x">[15]fp!#REF!</definedName>
    <definedName name="xxx">[15]fp!#REF!</definedName>
  </definedNames>
  <calcPr calcId="181029"/>
</workbook>
</file>

<file path=xl/calcChain.xml><?xml version="1.0" encoding="utf-8"?>
<calcChain xmlns="http://schemas.openxmlformats.org/spreadsheetml/2006/main">
  <c r="D48" i="20" l="1"/>
  <c r="C48" i="20"/>
  <c r="B48" i="20"/>
  <c r="D38" i="20"/>
  <c r="C38" i="20"/>
  <c r="B38" i="20"/>
  <c r="J48" i="20"/>
  <c r="E257" i="1" s="1"/>
  <c r="J38" i="20"/>
  <c r="E253" i="1" s="1"/>
  <c r="D53" i="19"/>
  <c r="C53" i="19"/>
  <c r="B53" i="19"/>
  <c r="J53" i="19"/>
  <c r="E239" i="1" s="1"/>
  <c r="D43" i="24"/>
  <c r="C43" i="24"/>
  <c r="B43" i="24"/>
  <c r="D33" i="24"/>
  <c r="C33" i="24"/>
  <c r="B33" i="24"/>
  <c r="J43" i="24"/>
  <c r="E223" i="1" s="1"/>
  <c r="J33" i="24"/>
  <c r="E219" i="1" s="1"/>
  <c r="D20" i="24"/>
  <c r="C20" i="24"/>
  <c r="B20" i="24"/>
  <c r="J20" i="24"/>
  <c r="E214" i="1" s="1"/>
  <c r="D47" i="28"/>
  <c r="C47" i="28"/>
  <c r="B47" i="28"/>
  <c r="J47" i="28"/>
  <c r="E209" i="1" s="1"/>
  <c r="D29" i="17"/>
  <c r="C29" i="17"/>
  <c r="B29" i="17"/>
  <c r="J29" i="17"/>
  <c r="E190" i="1" s="1"/>
  <c r="D42" i="17"/>
  <c r="C42" i="17"/>
  <c r="B42" i="17"/>
  <c r="J42" i="17"/>
  <c r="E195" i="1" s="1"/>
  <c r="D23" i="27"/>
  <c r="C23" i="27"/>
  <c r="C20" i="27"/>
  <c r="D20" i="27"/>
  <c r="D17" i="27"/>
  <c r="C17" i="27"/>
  <c r="C14" i="27"/>
  <c r="D14" i="27"/>
  <c r="D11" i="27"/>
  <c r="C11" i="27"/>
  <c r="B23" i="27"/>
  <c r="B20" i="27"/>
  <c r="B17" i="27"/>
  <c r="B14" i="27"/>
  <c r="B11" i="27"/>
  <c r="D39" i="27"/>
  <c r="D42" i="27"/>
  <c r="C42" i="27"/>
  <c r="B42" i="27"/>
  <c r="J42" i="27"/>
  <c r="E182" i="1" s="1"/>
  <c r="D38" i="14"/>
  <c r="C38" i="14"/>
  <c r="B38" i="14"/>
  <c r="J38" i="14"/>
  <c r="E170" i="1" s="1"/>
  <c r="D20" i="13"/>
  <c r="C20" i="13"/>
  <c r="B20" i="13"/>
  <c r="J20" i="13"/>
  <c r="E159" i="1" s="1"/>
  <c r="D54" i="10"/>
  <c r="C54" i="10"/>
  <c r="B54" i="10"/>
  <c r="J54" i="10"/>
  <c r="E154" i="1" s="1"/>
  <c r="D68" i="9"/>
  <c r="C68" i="9"/>
  <c r="B68" i="9"/>
  <c r="J68" i="9"/>
  <c r="E137" i="1" s="1"/>
  <c r="D47" i="8"/>
  <c r="C47" i="8"/>
  <c r="B47" i="8"/>
  <c r="J47" i="8"/>
  <c r="E116" i="1" s="1"/>
  <c r="D47" i="7"/>
  <c r="C47" i="7"/>
  <c r="B47" i="7"/>
  <c r="J47" i="7"/>
  <c r="E102" i="1" s="1"/>
  <c r="D41" i="6"/>
  <c r="C41" i="6"/>
  <c r="B41" i="6"/>
  <c r="J41" i="6"/>
  <c r="E88" i="1" s="1"/>
  <c r="D38" i="5"/>
  <c r="C38" i="5"/>
  <c r="B38" i="5"/>
  <c r="J38" i="5"/>
  <c r="E76" i="1" s="1"/>
  <c r="D35" i="14" l="1"/>
  <c r="C35" i="14"/>
  <c r="B35" i="14"/>
  <c r="J35" i="14"/>
  <c r="E169" i="1" s="1"/>
  <c r="D42" i="10"/>
  <c r="C42" i="10"/>
  <c r="B42" i="10"/>
  <c r="J42" i="10"/>
  <c r="E150" i="1" s="1"/>
  <c r="B61" i="22"/>
  <c r="D61" i="22"/>
  <c r="C61" i="22"/>
  <c r="J61" i="22"/>
  <c r="E16" i="1" s="1"/>
  <c r="F13" i="4" l="1"/>
  <c r="F25" i="4"/>
  <c r="B2" i="11" l="1"/>
  <c r="B2" i="4" s="1"/>
  <c r="B2" i="23" s="1"/>
  <c r="B2" i="5" s="1"/>
  <c r="B2" i="6" s="1"/>
  <c r="B2" i="7" s="1"/>
  <c r="B2" i="8" s="1"/>
  <c r="B2" i="9" s="1"/>
  <c r="B2" i="10" s="1"/>
  <c r="B2" i="13" s="1"/>
  <c r="B2" i="14" s="1"/>
  <c r="B2" i="27" s="1"/>
  <c r="B2" i="17" s="1"/>
  <c r="B2" i="28" s="1"/>
  <c r="B2" i="24" s="1"/>
  <c r="B2" i="19" s="1"/>
  <c r="B2" i="20" s="1"/>
  <c r="B2" i="21" s="1"/>
  <c r="I39" i="19"/>
  <c r="F18" i="22" l="1"/>
  <c r="G18" i="22"/>
  <c r="H18" i="22"/>
  <c r="I18" i="22"/>
  <c r="E18" i="22"/>
  <c r="F21" i="22"/>
  <c r="H21" i="22"/>
  <c r="I21" i="22"/>
  <c r="E21" i="22"/>
  <c r="G30" i="9"/>
  <c r="G21" i="22" s="1"/>
  <c r="E63" i="9"/>
  <c r="I15" i="4" l="1"/>
  <c r="H15" i="4"/>
  <c r="G14" i="4"/>
  <c r="E13" i="4"/>
  <c r="E19" i="4"/>
  <c r="F19" i="4"/>
  <c r="I21" i="4"/>
  <c r="H21" i="4"/>
  <c r="G20" i="4"/>
  <c r="F141" i="22" l="1"/>
  <c r="J140" i="22" s="1"/>
  <c r="E35" i="1" s="1"/>
  <c r="E141" i="22"/>
  <c r="B140" i="22"/>
  <c r="C140" i="22"/>
  <c r="D140" i="22"/>
  <c r="D137" i="22"/>
  <c r="C137" i="22"/>
  <c r="B137" i="22"/>
  <c r="J137" i="22"/>
  <c r="E34" i="1" s="1"/>
  <c r="D134" i="22"/>
  <c r="C134" i="22"/>
  <c r="C133" i="22"/>
  <c r="B134" i="22"/>
  <c r="B133" i="22"/>
  <c r="J134" i="22"/>
  <c r="E33" i="1" s="1"/>
  <c r="F31" i="23" l="1"/>
  <c r="G31" i="23"/>
  <c r="H31" i="23"/>
  <c r="I31" i="23"/>
  <c r="E31" i="23"/>
  <c r="E28" i="23"/>
  <c r="G28" i="23"/>
  <c r="H28" i="23"/>
  <c r="I28" i="23"/>
  <c r="F28" i="23"/>
  <c r="F57" i="11"/>
  <c r="F66" i="11" s="1"/>
  <c r="G57" i="11"/>
  <c r="G66" i="11" s="1"/>
  <c r="H57" i="11"/>
  <c r="H66" i="11" s="1"/>
  <c r="I57" i="11"/>
  <c r="I66" i="11" s="1"/>
  <c r="E57" i="11"/>
  <c r="E66" i="11" s="1"/>
  <c r="J14" i="11"/>
  <c r="J15" i="11"/>
  <c r="J17" i="11"/>
  <c r="J18" i="11"/>
  <c r="J20" i="11"/>
  <c r="J21" i="11"/>
  <c r="J23" i="11"/>
  <c r="J24" i="11"/>
  <c r="J26" i="11"/>
  <c r="J27" i="11"/>
  <c r="J29" i="11"/>
  <c r="J30" i="11"/>
  <c r="J32" i="11"/>
  <c r="J33" i="11"/>
  <c r="J35" i="11"/>
  <c r="J36" i="11"/>
  <c r="J38" i="11"/>
  <c r="J39" i="11"/>
  <c r="J41" i="11"/>
  <c r="J42" i="11"/>
  <c r="J44" i="11"/>
  <c r="J45" i="11"/>
  <c r="J47" i="11"/>
  <c r="J48" i="11"/>
  <c r="J50" i="11"/>
  <c r="J51" i="11"/>
  <c r="J53" i="11"/>
  <c r="C56" i="11"/>
  <c r="C59" i="11"/>
  <c r="C62" i="11"/>
  <c r="J41" i="22"/>
  <c r="J49" i="22"/>
  <c r="J11" i="4" l="1"/>
  <c r="D114" i="22" l="1"/>
  <c r="C114" i="22"/>
  <c r="B114" i="22"/>
  <c r="J114" i="22"/>
  <c r="E26" i="1" s="1"/>
  <c r="D130" i="22"/>
  <c r="C130" i="22"/>
  <c r="C129" i="22"/>
  <c r="B130" i="22"/>
  <c r="B129" i="22"/>
  <c r="J130" i="22"/>
  <c r="E31" i="1" s="1"/>
  <c r="D35" i="9"/>
  <c r="C35" i="9"/>
  <c r="B35" i="9"/>
  <c r="J35" i="9"/>
  <c r="E126" i="1" s="1"/>
  <c r="B47" i="19"/>
  <c r="C47" i="19"/>
  <c r="D47" i="19"/>
  <c r="D44" i="19"/>
  <c r="C44" i="19"/>
  <c r="B44" i="19"/>
  <c r="J47" i="19"/>
  <c r="E237" i="1" s="1"/>
  <c r="J44" i="19"/>
  <c r="E236" i="1" s="1"/>
  <c r="D11" i="21"/>
  <c r="C11" i="21"/>
  <c r="C10" i="21"/>
  <c r="B11" i="21"/>
  <c r="B10" i="21"/>
  <c r="J11" i="21"/>
  <c r="E259" i="1" s="1"/>
  <c r="J32" i="14" l="1"/>
  <c r="J29" i="14"/>
  <c r="J26" i="14"/>
  <c r="J23" i="14"/>
  <c r="J20" i="14"/>
  <c r="J17" i="14"/>
  <c r="J14" i="14"/>
  <c r="J11" i="14"/>
  <c r="E26" i="29"/>
  <c r="G26" i="29"/>
  <c r="H26" i="29"/>
  <c r="I26" i="29"/>
  <c r="J26" i="29"/>
  <c r="G32" i="29"/>
  <c r="H32" i="29"/>
  <c r="I32" i="29"/>
  <c r="J32" i="29"/>
  <c r="E14" i="29"/>
  <c r="D49" i="22"/>
  <c r="C49" i="22"/>
  <c r="B49" i="22"/>
  <c r="E13" i="1"/>
  <c r="J11" i="23"/>
  <c r="J14" i="23"/>
  <c r="J17" i="23"/>
  <c r="J21" i="23"/>
  <c r="J24" i="23"/>
  <c r="J27" i="23"/>
  <c r="J30" i="23"/>
  <c r="J33" i="23"/>
  <c r="J37" i="23"/>
  <c r="J40" i="23"/>
  <c r="J44" i="23"/>
  <c r="J57" i="22" l="1"/>
  <c r="J103" i="22"/>
  <c r="J62" i="11"/>
  <c r="J59" i="11"/>
  <c r="G14" i="29"/>
  <c r="H14" i="29"/>
  <c r="I14" i="29"/>
  <c r="J14" i="29"/>
  <c r="G17" i="29"/>
  <c r="H17" i="29"/>
  <c r="I17" i="29"/>
  <c r="J17" i="29"/>
  <c r="E17" i="29"/>
  <c r="G20" i="29"/>
  <c r="H20" i="29"/>
  <c r="I20" i="29"/>
  <c r="J20" i="29"/>
  <c r="E20" i="29"/>
  <c r="F23" i="29"/>
  <c r="G23" i="29"/>
  <c r="H23" i="29"/>
  <c r="I23" i="29"/>
  <c r="J23" i="29"/>
  <c r="E23" i="29"/>
  <c r="F26" i="29"/>
  <c r="F32" i="29"/>
  <c r="E32" i="29"/>
  <c r="F29" i="29"/>
  <c r="G29" i="29"/>
  <c r="H29" i="29"/>
  <c r="I29" i="29"/>
  <c r="J29" i="29"/>
  <c r="E29" i="29"/>
  <c r="G35" i="29"/>
  <c r="H35" i="29"/>
  <c r="I35" i="29"/>
  <c r="J35" i="29"/>
  <c r="E35" i="29"/>
  <c r="I41" i="29"/>
  <c r="I44" i="29"/>
  <c r="I50" i="29"/>
  <c r="I47" i="29"/>
  <c r="H53" i="29"/>
  <c r="L52" i="29" s="1"/>
  <c r="I56" i="29"/>
  <c r="I59" i="29"/>
  <c r="F65" i="29"/>
  <c r="G65" i="29"/>
  <c r="H65" i="29"/>
  <c r="I65" i="29"/>
  <c r="J65" i="29"/>
  <c r="E65" i="29"/>
  <c r="G68" i="29"/>
  <c r="I68" i="29"/>
  <c r="G71" i="29"/>
  <c r="H71" i="29"/>
  <c r="I71" i="29"/>
  <c r="J71" i="29"/>
  <c r="G74" i="29"/>
  <c r="H74" i="29"/>
  <c r="I74" i="29"/>
  <c r="J74" i="29"/>
  <c r="G77" i="29"/>
  <c r="H77" i="29"/>
  <c r="I77" i="29"/>
  <c r="E77" i="29"/>
  <c r="G80" i="29"/>
  <c r="H80" i="29"/>
  <c r="I80" i="29"/>
  <c r="J80" i="29"/>
  <c r="G83" i="29"/>
  <c r="H83" i="29"/>
  <c r="I83" i="29"/>
  <c r="J83" i="29"/>
  <c r="E83" i="29"/>
  <c r="F86" i="29"/>
  <c r="G86" i="29"/>
  <c r="H86" i="29"/>
  <c r="I86" i="29"/>
  <c r="J86" i="29"/>
  <c r="E86" i="29"/>
  <c r="F89" i="29"/>
  <c r="G89" i="29"/>
  <c r="H89" i="29"/>
  <c r="I89" i="29"/>
  <c r="J89" i="29"/>
  <c r="E89" i="29"/>
  <c r="J92" i="29"/>
  <c r="H95" i="29"/>
  <c r="F98" i="29"/>
  <c r="G98" i="29"/>
  <c r="H98" i="29"/>
  <c r="I98" i="29"/>
  <c r="J98" i="29"/>
  <c r="E98" i="29"/>
  <c r="F107" i="29"/>
  <c r="G107" i="29"/>
  <c r="H107" i="29"/>
  <c r="I107" i="29"/>
  <c r="J107" i="29"/>
  <c r="E107" i="29"/>
  <c r="F11" i="29"/>
  <c r="G11" i="29"/>
  <c r="H11" i="29"/>
  <c r="I11" i="29"/>
  <c r="J11" i="29"/>
  <c r="E11" i="29"/>
  <c r="J29" i="4"/>
  <c r="J88" i="22"/>
  <c r="J41" i="19"/>
  <c r="J38" i="19"/>
  <c r="J35" i="19"/>
  <c r="J32" i="19"/>
  <c r="J29" i="19"/>
  <c r="J26" i="19"/>
  <c r="J11" i="19"/>
  <c r="J14" i="19"/>
  <c r="J17" i="19"/>
  <c r="J20" i="19"/>
  <c r="J23" i="19"/>
  <c r="D51" i="10"/>
  <c r="D48" i="10"/>
  <c r="D45" i="10"/>
  <c r="D39" i="10"/>
  <c r="D36" i="10"/>
  <c r="C51" i="10"/>
  <c r="C48" i="10"/>
  <c r="C45" i="10"/>
  <c r="C39" i="10"/>
  <c r="C36" i="10"/>
  <c r="B51" i="10"/>
  <c r="B48" i="10"/>
  <c r="B45" i="10"/>
  <c r="B39" i="10"/>
  <c r="B36" i="10"/>
  <c r="C35" i="10"/>
  <c r="B35" i="10"/>
  <c r="H104" i="29" l="1"/>
  <c r="J104" i="29"/>
  <c r="G104" i="29"/>
  <c r="I104" i="29"/>
  <c r="E104" i="29"/>
  <c r="L10" i="29"/>
  <c r="L64" i="29"/>
  <c r="L31" i="29"/>
  <c r="J56" i="11"/>
  <c r="L22" i="29"/>
  <c r="L25" i="29"/>
  <c r="L28" i="29"/>
  <c r="L85" i="29"/>
  <c r="L88" i="29"/>
  <c r="L91" i="29"/>
  <c r="L94" i="29"/>
  <c r="L97" i="29"/>
  <c r="L106" i="29"/>
  <c r="J20" i="5"/>
  <c r="J23" i="5"/>
  <c r="J17" i="5"/>
  <c r="J14" i="5"/>
  <c r="J11" i="5"/>
  <c r="J35" i="5"/>
  <c r="J32" i="5"/>
  <c r="J29" i="5"/>
  <c r="J26" i="5"/>
  <c r="J45" i="20"/>
  <c r="J42" i="20"/>
  <c r="J35" i="20"/>
  <c r="J32" i="20"/>
  <c r="J29" i="20"/>
  <c r="J26" i="20"/>
  <c r="J23" i="20"/>
  <c r="J20" i="20"/>
  <c r="E246" i="1" s="1"/>
  <c r="J17" i="20"/>
  <c r="E245" i="1" s="1"/>
  <c r="J14" i="20"/>
  <c r="E244" i="1" s="1"/>
  <c r="J11" i="20"/>
  <c r="J17" i="13" l="1"/>
  <c r="J14" i="13"/>
  <c r="J11" i="13"/>
  <c r="J11" i="7"/>
  <c r="J44" i="7"/>
  <c r="J41" i="7"/>
  <c r="J38" i="7"/>
  <c r="J35" i="7"/>
  <c r="J32" i="7"/>
  <c r="J29" i="7"/>
  <c r="J17" i="7"/>
  <c r="F15" i="7"/>
  <c r="J14" i="7" s="1"/>
  <c r="E21" i="7"/>
  <c r="E24" i="7" s="1"/>
  <c r="I21" i="7"/>
  <c r="I27" i="7" s="1"/>
  <c r="J17" i="10"/>
  <c r="J20" i="10"/>
  <c r="J23" i="10"/>
  <c r="J26" i="10"/>
  <c r="J29" i="10"/>
  <c r="J51" i="10"/>
  <c r="E153" i="1" s="1"/>
  <c r="J48" i="10"/>
  <c r="E152" i="1" s="1"/>
  <c r="J45" i="10"/>
  <c r="E151" i="1" s="1"/>
  <c r="J39" i="10"/>
  <c r="E149" i="1" s="1"/>
  <c r="J36" i="10"/>
  <c r="E148" i="1" s="1"/>
  <c r="J11" i="10"/>
  <c r="J14" i="10"/>
  <c r="J17" i="9"/>
  <c r="J11" i="9"/>
  <c r="J14" i="9"/>
  <c r="J20" i="9"/>
  <c r="J23" i="9"/>
  <c r="J26" i="9"/>
  <c r="J29" i="9"/>
  <c r="J32" i="9"/>
  <c r="J38" i="9"/>
  <c r="J41" i="9"/>
  <c r="J44" i="9"/>
  <c r="J47" i="9"/>
  <c r="J50" i="9"/>
  <c r="J53" i="9"/>
  <c r="J59" i="9"/>
  <c r="J56" i="9"/>
  <c r="F63" i="9"/>
  <c r="G63" i="9"/>
  <c r="H63" i="9"/>
  <c r="I63" i="9"/>
  <c r="E27" i="7" l="1"/>
  <c r="I24" i="7"/>
  <c r="J62" i="9"/>
  <c r="J44" i="8"/>
  <c r="J65" i="9"/>
  <c r="D32" i="27"/>
  <c r="C32" i="27"/>
  <c r="B32" i="27"/>
  <c r="J32" i="27"/>
  <c r="E179" i="1" s="1"/>
  <c r="F83" i="29"/>
  <c r="L82" i="29" s="1"/>
  <c r="K80" i="29"/>
  <c r="F80" i="29"/>
  <c r="F77" i="29"/>
  <c r="L76" i="29" s="1"/>
  <c r="F74" i="29"/>
  <c r="L73" i="29" s="1"/>
  <c r="F71" i="29"/>
  <c r="L70" i="29" s="1"/>
  <c r="F68" i="29"/>
  <c r="L67" i="29" s="1"/>
  <c r="F62" i="29"/>
  <c r="H59" i="29"/>
  <c r="L58" i="29" s="1"/>
  <c r="H56" i="29"/>
  <c r="L55" i="29" s="1"/>
  <c r="H50" i="29"/>
  <c r="H47" i="29"/>
  <c r="H44" i="29"/>
  <c r="L43" i="29" s="1"/>
  <c r="H41" i="29"/>
  <c r="L40" i="29" s="1"/>
  <c r="F35" i="29"/>
  <c r="L34" i="29" s="1"/>
  <c r="F20" i="29"/>
  <c r="L19" i="29" s="1"/>
  <c r="F17" i="29"/>
  <c r="L16" i="29" s="1"/>
  <c r="F14" i="29"/>
  <c r="L13" i="29" s="1"/>
  <c r="B49" i="29"/>
  <c r="C49" i="29"/>
  <c r="D49" i="29"/>
  <c r="B67" i="29"/>
  <c r="C67" i="29"/>
  <c r="D67" i="29"/>
  <c r="B70" i="29"/>
  <c r="C70" i="29"/>
  <c r="D70" i="29"/>
  <c r="B73" i="29"/>
  <c r="C73" i="29"/>
  <c r="D73" i="29"/>
  <c r="B76" i="29"/>
  <c r="C76" i="29"/>
  <c r="D76" i="29"/>
  <c r="B79" i="29"/>
  <c r="C79" i="29"/>
  <c r="D79" i="29"/>
  <c r="B82" i="29"/>
  <c r="C82" i="29"/>
  <c r="D82" i="29"/>
  <c r="B85" i="29"/>
  <c r="C85" i="29"/>
  <c r="D85" i="29"/>
  <c r="B88" i="29"/>
  <c r="C88" i="29"/>
  <c r="D88" i="29"/>
  <c r="B91" i="29"/>
  <c r="C91" i="29"/>
  <c r="D91" i="29"/>
  <c r="B94" i="29"/>
  <c r="C94" i="29"/>
  <c r="D94" i="29"/>
  <c r="B97" i="29"/>
  <c r="C97" i="29"/>
  <c r="D97" i="29"/>
  <c r="B100" i="29"/>
  <c r="C100" i="29"/>
  <c r="D100" i="29"/>
  <c r="B103" i="29"/>
  <c r="C103" i="29"/>
  <c r="D103" i="29"/>
  <c r="B106" i="29"/>
  <c r="C106" i="29"/>
  <c r="D106" i="29"/>
  <c r="B13" i="29"/>
  <c r="C13" i="29"/>
  <c r="D13" i="29"/>
  <c r="B16" i="29"/>
  <c r="C16" i="29"/>
  <c r="D16" i="29"/>
  <c r="B19" i="29"/>
  <c r="C19" i="29"/>
  <c r="D19" i="29"/>
  <c r="B22" i="29"/>
  <c r="C22" i="29"/>
  <c r="D22" i="29"/>
  <c r="B25" i="29"/>
  <c r="C25" i="29"/>
  <c r="D25" i="29"/>
  <c r="B28" i="29"/>
  <c r="C28" i="29"/>
  <c r="D28" i="29"/>
  <c r="B31" i="29"/>
  <c r="C31" i="29"/>
  <c r="D31" i="29"/>
  <c r="B34" i="29"/>
  <c r="C34" i="29"/>
  <c r="D34" i="29"/>
  <c r="B37" i="29"/>
  <c r="C37" i="29"/>
  <c r="D37" i="29"/>
  <c r="B40" i="29"/>
  <c r="C40" i="29"/>
  <c r="D40" i="29"/>
  <c r="B43" i="29"/>
  <c r="C43" i="29"/>
  <c r="D43" i="29"/>
  <c r="B46" i="29"/>
  <c r="C46" i="29"/>
  <c r="D46" i="29"/>
  <c r="B52" i="29"/>
  <c r="C52" i="29"/>
  <c r="D52" i="29"/>
  <c r="B55" i="29"/>
  <c r="C55" i="29"/>
  <c r="D55" i="29"/>
  <c r="B58" i="29"/>
  <c r="C58" i="29"/>
  <c r="D58" i="29"/>
  <c r="B61" i="29"/>
  <c r="C61" i="29"/>
  <c r="D61" i="29"/>
  <c r="B64" i="29"/>
  <c r="C64" i="29"/>
  <c r="D64" i="29"/>
  <c r="C9" i="29"/>
  <c r="C8" i="29"/>
  <c r="B8" i="29"/>
  <c r="H6" i="29"/>
  <c r="C4" i="29"/>
  <c r="B4" i="29"/>
  <c r="C3" i="29"/>
  <c r="B3" i="29"/>
  <c r="L79" i="29" l="1"/>
  <c r="L46" i="29"/>
  <c r="L61" i="29"/>
  <c r="L49" i="29"/>
  <c r="E252" i="1" l="1"/>
  <c r="D26" i="20"/>
  <c r="C26" i="20"/>
  <c r="B26" i="20"/>
  <c r="E249" i="1"/>
  <c r="D23" i="20"/>
  <c r="C23" i="20"/>
  <c r="B23" i="20"/>
  <c r="E248" i="1"/>
  <c r="D35" i="20"/>
  <c r="C35" i="20"/>
  <c r="B35" i="20"/>
  <c r="D32" i="20"/>
  <c r="C32" i="20"/>
  <c r="B32" i="20"/>
  <c r="E251" i="1"/>
  <c r="E250" i="1"/>
  <c r="D29" i="20"/>
  <c r="C29" i="20"/>
  <c r="B29" i="20"/>
  <c r="D26" i="10"/>
  <c r="C26" i="10"/>
  <c r="B26" i="10"/>
  <c r="E144" i="1"/>
  <c r="D17" i="10"/>
  <c r="C17" i="10"/>
  <c r="B17" i="10"/>
  <c r="E127" i="1"/>
  <c r="D38" i="9"/>
  <c r="C38" i="9"/>
  <c r="B38" i="9"/>
  <c r="E125" i="1"/>
  <c r="D32" i="9"/>
  <c r="C32" i="9"/>
  <c r="B32" i="9"/>
  <c r="D14" i="9"/>
  <c r="C14" i="9"/>
  <c r="B14" i="9"/>
  <c r="D32" i="6"/>
  <c r="C32" i="6"/>
  <c r="B32" i="6"/>
  <c r="J32" i="6"/>
  <c r="E85" i="1" s="1"/>
  <c r="J66" i="22" l="1"/>
  <c r="J50" i="19"/>
  <c r="D35" i="19" l="1"/>
  <c r="H7" i="27" l="1"/>
  <c r="H7" i="20"/>
  <c r="H7" i="21"/>
  <c r="H7" i="19"/>
  <c r="H7" i="24"/>
  <c r="G7" i="28"/>
  <c r="H7" i="17"/>
  <c r="H7" i="14"/>
  <c r="H7" i="13"/>
  <c r="H7" i="10"/>
  <c r="H7" i="9"/>
  <c r="H7" i="8"/>
  <c r="H7" i="7"/>
  <c r="H7" i="6"/>
  <c r="H7" i="5"/>
  <c r="H7" i="23"/>
  <c r="H7" i="4"/>
  <c r="H7" i="11"/>
  <c r="H7" i="22"/>
  <c r="J54" i="11" l="1"/>
  <c r="D126" i="22" l="1"/>
  <c r="C126" i="22"/>
  <c r="C125" i="22"/>
  <c r="B126" i="22"/>
  <c r="B125" i="22"/>
  <c r="J126" i="22"/>
  <c r="E29" i="1" s="1"/>
  <c r="D53" i="22"/>
  <c r="C53" i="22"/>
  <c r="B53" i="22"/>
  <c r="J53" i="22"/>
  <c r="E14" i="1" s="1"/>
  <c r="J65" i="11" l="1"/>
  <c r="D41" i="22"/>
  <c r="C41" i="22"/>
  <c r="B41" i="22"/>
  <c r="E12" i="1"/>
  <c r="C41" i="9"/>
  <c r="D29" i="4" l="1"/>
  <c r="C29" i="4"/>
  <c r="B29" i="4"/>
  <c r="F104" i="29"/>
  <c r="L103" i="29" s="1"/>
  <c r="H21" i="7"/>
  <c r="H27" i="7" s="1"/>
  <c r="G21" i="7"/>
  <c r="G27" i="7" s="1"/>
  <c r="F21" i="7"/>
  <c r="F38" i="29"/>
  <c r="C29" i="5"/>
  <c r="C32" i="5"/>
  <c r="L37" i="29" l="1"/>
  <c r="F27" i="7"/>
  <c r="J26" i="7" s="1"/>
  <c r="J20" i="7"/>
  <c r="F24" i="7"/>
  <c r="H24" i="7"/>
  <c r="G24" i="7"/>
  <c r="J39" i="27"/>
  <c r="E181" i="1" s="1"/>
  <c r="C39" i="27"/>
  <c r="B39" i="27"/>
  <c r="J23" i="7" l="1"/>
  <c r="E141" i="1"/>
  <c r="D50" i="9" l="1"/>
  <c r="C50" i="9"/>
  <c r="B50" i="9"/>
  <c r="E131" i="1"/>
  <c r="J93" i="22" l="1"/>
  <c r="C14" i="10" l="1"/>
  <c r="C20" i="10"/>
  <c r="B14" i="10"/>
  <c r="B20" i="10"/>
  <c r="B23" i="10"/>
  <c r="D57" i="22"/>
  <c r="C57" i="22"/>
  <c r="B57" i="22"/>
  <c r="E15" i="1"/>
  <c r="J32" i="10" l="1"/>
  <c r="D17" i="23"/>
  <c r="C17" i="23"/>
  <c r="B17" i="23"/>
  <c r="E52" i="1"/>
  <c r="D47" i="9"/>
  <c r="C47" i="9"/>
  <c r="B47" i="9"/>
  <c r="E130" i="1"/>
  <c r="D44" i="9"/>
  <c r="C44" i="9"/>
  <c r="B44" i="9"/>
  <c r="E129" i="1"/>
  <c r="D41" i="28"/>
  <c r="C41" i="28"/>
  <c r="B41" i="28"/>
  <c r="J41" i="28"/>
  <c r="E207" i="1" s="1"/>
  <c r="D44" i="28"/>
  <c r="C44" i="28"/>
  <c r="B44" i="28"/>
  <c r="D38" i="28"/>
  <c r="C38" i="28"/>
  <c r="B38" i="28"/>
  <c r="D35" i="28"/>
  <c r="C35" i="28"/>
  <c r="B35" i="28"/>
  <c r="D32" i="28"/>
  <c r="C32" i="28"/>
  <c r="B32" i="28"/>
  <c r="D29" i="28"/>
  <c r="C29" i="28"/>
  <c r="B29" i="28"/>
  <c r="D26" i="28"/>
  <c r="C26" i="28"/>
  <c r="B26" i="28"/>
  <c r="D23" i="28"/>
  <c r="C23" i="28"/>
  <c r="B23" i="28"/>
  <c r="D20" i="28"/>
  <c r="C20" i="28"/>
  <c r="B20" i="28"/>
  <c r="D17" i="28"/>
  <c r="C17" i="28"/>
  <c r="B17" i="28"/>
  <c r="D14" i="28"/>
  <c r="C14" i="28"/>
  <c r="B14" i="28"/>
  <c r="D11" i="28"/>
  <c r="C11" i="28"/>
  <c r="B11" i="28"/>
  <c r="C10" i="28"/>
  <c r="B10" i="28"/>
  <c r="C9" i="28"/>
  <c r="B9" i="28"/>
  <c r="J44" i="28"/>
  <c r="E208" i="1" s="1"/>
  <c r="J38" i="28"/>
  <c r="E206" i="1" s="1"/>
  <c r="J35" i="28"/>
  <c r="E205" i="1" s="1"/>
  <c r="J32" i="28"/>
  <c r="E204" i="1" s="1"/>
  <c r="J29" i="28"/>
  <c r="E203" i="1" s="1"/>
  <c r="J26" i="28"/>
  <c r="E202" i="1" s="1"/>
  <c r="J23" i="28"/>
  <c r="J20" i="28"/>
  <c r="E200" i="1" s="1"/>
  <c r="J17" i="28"/>
  <c r="E199" i="1" s="1"/>
  <c r="J14" i="28"/>
  <c r="E198" i="1" s="1"/>
  <c r="J11" i="28"/>
  <c r="E197" i="1" s="1"/>
  <c r="E201" i="1" l="1"/>
  <c r="D45" i="20"/>
  <c r="C45" i="20"/>
  <c r="B45" i="20"/>
  <c r="D42" i="20"/>
  <c r="C42" i="20"/>
  <c r="B42" i="20"/>
  <c r="C41" i="20"/>
  <c r="B41" i="20"/>
  <c r="E256" i="1"/>
  <c r="E255" i="1"/>
  <c r="C35" i="19"/>
  <c r="B35" i="19"/>
  <c r="E233" i="1"/>
  <c r="D26" i="19"/>
  <c r="C26" i="19"/>
  <c r="B26" i="19"/>
  <c r="E230" i="1"/>
  <c r="D20" i="19"/>
  <c r="C20" i="19"/>
  <c r="B20" i="19"/>
  <c r="E228" i="1"/>
  <c r="B32" i="17"/>
  <c r="C32" i="17"/>
  <c r="B33" i="17"/>
  <c r="C33" i="17"/>
  <c r="D33" i="17"/>
  <c r="J33" i="17"/>
  <c r="B36" i="17"/>
  <c r="C36" i="17"/>
  <c r="D36" i="17"/>
  <c r="J36" i="17"/>
  <c r="B39" i="17"/>
  <c r="C39" i="17"/>
  <c r="D39" i="17"/>
  <c r="J39" i="17"/>
  <c r="E119" i="1"/>
  <c r="D41" i="8"/>
  <c r="C41" i="8"/>
  <c r="B41" i="8"/>
  <c r="J41" i="8"/>
  <c r="E114" i="1" s="1"/>
  <c r="D44" i="7"/>
  <c r="C44" i="7"/>
  <c r="B44" i="7"/>
  <c r="D41" i="7"/>
  <c r="C41" i="7"/>
  <c r="B41" i="7"/>
  <c r="D38" i="7"/>
  <c r="C38" i="7"/>
  <c r="B38" i="7"/>
  <c r="E101" i="1"/>
  <c r="E100" i="1"/>
  <c r="E99" i="1"/>
  <c r="D14" i="7"/>
  <c r="C14" i="7"/>
  <c r="B14" i="7"/>
  <c r="E91" i="1"/>
  <c r="D35" i="6"/>
  <c r="C35" i="6"/>
  <c r="B35" i="6"/>
  <c r="D29" i="6"/>
  <c r="C29" i="6"/>
  <c r="B29" i="6"/>
  <c r="J35" i="6"/>
  <c r="E86" i="1" s="1"/>
  <c r="J29" i="6"/>
  <c r="E84" i="1" s="1"/>
  <c r="B10" i="22" l="1"/>
  <c r="C10" i="22"/>
  <c r="C44" i="23"/>
  <c r="B44" i="23"/>
  <c r="C43" i="23"/>
  <c r="B43" i="23"/>
  <c r="D44" i="23"/>
  <c r="D50" i="19"/>
  <c r="C50" i="19"/>
  <c r="B50" i="19"/>
  <c r="D23" i="17"/>
  <c r="C23" i="17"/>
  <c r="B23" i="17"/>
  <c r="D32" i="10"/>
  <c r="C32" i="10"/>
  <c r="B32" i="10"/>
  <c r="D65" i="9"/>
  <c r="C65" i="9"/>
  <c r="B65" i="9"/>
  <c r="D44" i="8"/>
  <c r="C44" i="8"/>
  <c r="B44" i="8"/>
  <c r="C92" i="22"/>
  <c r="B92" i="22"/>
  <c r="C75" i="22"/>
  <c r="B75" i="22"/>
  <c r="E63" i="1" l="1"/>
  <c r="J23" i="17"/>
  <c r="J119" i="22" l="1"/>
  <c r="D76" i="22" l="1"/>
  <c r="C76" i="22"/>
  <c r="B76" i="22"/>
  <c r="J76" i="22"/>
  <c r="E21" i="1" s="1"/>
  <c r="C5" i="19" l="1"/>
  <c r="B5" i="19"/>
  <c r="C4" i="19"/>
  <c r="B4" i="19"/>
  <c r="C5" i="21"/>
  <c r="B5" i="21"/>
  <c r="C4" i="21"/>
  <c r="B4" i="21"/>
  <c r="C5" i="20"/>
  <c r="B5" i="20"/>
  <c r="C4" i="20"/>
  <c r="B4" i="20"/>
  <c r="C5" i="24"/>
  <c r="B5" i="24"/>
  <c r="C4" i="24"/>
  <c r="B4" i="24"/>
  <c r="C5" i="27"/>
  <c r="B5" i="27"/>
  <c r="C4" i="27"/>
  <c r="B4" i="27"/>
  <c r="C5" i="17"/>
  <c r="B5" i="17"/>
  <c r="C4" i="17"/>
  <c r="B4" i="17"/>
  <c r="C5" i="14"/>
  <c r="B5" i="14"/>
  <c r="C4" i="14"/>
  <c r="B4" i="14"/>
  <c r="C5" i="13"/>
  <c r="B5" i="13"/>
  <c r="C4" i="13"/>
  <c r="B4" i="13"/>
  <c r="C5" i="10"/>
  <c r="B5" i="10"/>
  <c r="C4" i="10"/>
  <c r="B4" i="10"/>
  <c r="C5" i="9"/>
  <c r="B5" i="9"/>
  <c r="C4" i="9"/>
  <c r="B4" i="9"/>
  <c r="C5" i="8"/>
  <c r="B5" i="8"/>
  <c r="C4" i="8"/>
  <c r="B4" i="8"/>
  <c r="C5" i="7"/>
  <c r="B5" i="7"/>
  <c r="C4" i="7"/>
  <c r="B4" i="7"/>
  <c r="C5" i="6"/>
  <c r="B5" i="6"/>
  <c r="C4" i="6"/>
  <c r="B4" i="6"/>
  <c r="C5" i="5"/>
  <c r="B5" i="5"/>
  <c r="C4" i="5"/>
  <c r="B4" i="5"/>
  <c r="C5" i="23"/>
  <c r="B5" i="23"/>
  <c r="C4" i="23"/>
  <c r="B4" i="23"/>
  <c r="C5" i="4"/>
  <c r="B5" i="4"/>
  <c r="C4" i="4"/>
  <c r="B4" i="4"/>
  <c r="C5" i="11"/>
  <c r="B5" i="11"/>
  <c r="C4" i="11"/>
  <c r="B4" i="11"/>
  <c r="C5" i="22"/>
  <c r="B5" i="22"/>
  <c r="D29" i="27"/>
  <c r="C29" i="27"/>
  <c r="B29" i="27"/>
  <c r="D26" i="27"/>
  <c r="C26" i="27"/>
  <c r="B26" i="27"/>
  <c r="B10" i="27"/>
  <c r="C10" i="27"/>
  <c r="D35" i="27" l="1"/>
  <c r="C35" i="27"/>
  <c r="B35" i="27"/>
  <c r="J35" i="27"/>
  <c r="E180" i="1" s="1"/>
  <c r="J29" i="27"/>
  <c r="E178" i="1" s="1"/>
  <c r="J26" i="27"/>
  <c r="E177" i="1" s="1"/>
  <c r="J23" i="27"/>
  <c r="E176" i="1" s="1"/>
  <c r="J20" i="27"/>
  <c r="E175" i="1" s="1"/>
  <c r="J17" i="27"/>
  <c r="J14" i="27"/>
  <c r="E173" i="1" s="1"/>
  <c r="J11" i="27"/>
  <c r="E172" i="1" s="1"/>
  <c r="E174" i="1" l="1"/>
  <c r="B65" i="22"/>
  <c r="C12" i="22"/>
  <c r="E46" i="1" l="1"/>
  <c r="D35" i="8"/>
  <c r="C35" i="8"/>
  <c r="B35" i="8"/>
  <c r="J35" i="8" l="1"/>
  <c r="E112" i="1" s="1"/>
  <c r="D119" i="22" l="1"/>
  <c r="C119" i="22"/>
  <c r="B119" i="22"/>
  <c r="E27" i="1"/>
  <c r="J72" i="22" l="1"/>
  <c r="D72" i="22"/>
  <c r="C72" i="22"/>
  <c r="B72" i="22"/>
  <c r="C65" i="22" l="1"/>
  <c r="C11" i="22"/>
  <c r="B11" i="22"/>
  <c r="D48" i="23" l="1"/>
  <c r="D17" i="20" l="1"/>
  <c r="C17" i="20"/>
  <c r="B17" i="20"/>
  <c r="E243" i="1"/>
  <c r="D41" i="19"/>
  <c r="C41" i="19"/>
  <c r="B41" i="19"/>
  <c r="D38" i="19"/>
  <c r="C38" i="19"/>
  <c r="B38" i="19"/>
  <c r="D32" i="19"/>
  <c r="C32" i="19"/>
  <c r="B32" i="19"/>
  <c r="E235" i="1"/>
  <c r="E234" i="1"/>
  <c r="D40" i="24"/>
  <c r="C40" i="24"/>
  <c r="B40" i="24"/>
  <c r="D37" i="24"/>
  <c r="C37" i="24"/>
  <c r="B37" i="24"/>
  <c r="D20" i="8"/>
  <c r="C20" i="8"/>
  <c r="B20" i="8"/>
  <c r="D35" i="7"/>
  <c r="C17" i="5"/>
  <c r="B17" i="5"/>
  <c r="B35" i="5"/>
  <c r="C36" i="23"/>
  <c r="B36" i="23"/>
  <c r="C10" i="4" l="1"/>
  <c r="B10" i="4"/>
  <c r="B10" i="11"/>
  <c r="D32" i="7" l="1"/>
  <c r="C32" i="7"/>
  <c r="B32" i="7"/>
  <c r="E97" i="1"/>
  <c r="D23" i="7"/>
  <c r="C23" i="7"/>
  <c r="B23" i="7"/>
  <c r="E94" i="1" l="1"/>
  <c r="B16" i="22"/>
  <c r="D16" i="22"/>
  <c r="C16" i="22"/>
  <c r="J16" i="22"/>
  <c r="E11" i="1" s="1"/>
  <c r="D23" i="4" l="1"/>
  <c r="C23" i="4"/>
  <c r="B23" i="4"/>
  <c r="C30" i="23" l="1"/>
  <c r="E58" i="1"/>
  <c r="E57" i="1"/>
  <c r="E56" i="1"/>
  <c r="E54" i="1"/>
  <c r="E55" i="1"/>
  <c r="D33" i="23"/>
  <c r="C33" i="23"/>
  <c r="B33" i="23"/>
  <c r="D30" i="23"/>
  <c r="B30" i="23"/>
  <c r="D27" i="23"/>
  <c r="C27" i="23"/>
  <c r="B27" i="23"/>
  <c r="J37" i="24" l="1"/>
  <c r="E221" i="1" s="1"/>
  <c r="D30" i="24"/>
  <c r="C30" i="24"/>
  <c r="B30" i="24"/>
  <c r="J30" i="24"/>
  <c r="E218" i="1" s="1"/>
  <c r="B36" i="24"/>
  <c r="C36" i="24"/>
  <c r="J40" i="24"/>
  <c r="J27" i="24"/>
  <c r="E217" i="1" s="1"/>
  <c r="D27" i="24"/>
  <c r="C27" i="24"/>
  <c r="B27" i="24"/>
  <c r="J24" i="24"/>
  <c r="E216" i="1" s="1"/>
  <c r="D24" i="24"/>
  <c r="C24" i="24"/>
  <c r="B24" i="24"/>
  <c r="C23" i="24"/>
  <c r="B23" i="24"/>
  <c r="J17" i="24"/>
  <c r="E213" i="1" s="1"/>
  <c r="D17" i="24"/>
  <c r="C17" i="24"/>
  <c r="B17" i="24"/>
  <c r="J14" i="24"/>
  <c r="E212" i="1" s="1"/>
  <c r="D14" i="24"/>
  <c r="C14" i="24"/>
  <c r="B14" i="24"/>
  <c r="J11" i="24"/>
  <c r="E211" i="1" s="1"/>
  <c r="D11" i="24"/>
  <c r="C11" i="24"/>
  <c r="B11" i="24"/>
  <c r="C10" i="24"/>
  <c r="B10" i="24"/>
  <c r="C9" i="24"/>
  <c r="B9" i="24"/>
  <c r="J17" i="17"/>
  <c r="E186" i="1" s="1"/>
  <c r="D17" i="17"/>
  <c r="C17" i="17"/>
  <c r="B17" i="17"/>
  <c r="D11" i="17"/>
  <c r="C11" i="17"/>
  <c r="B11" i="17"/>
  <c r="J11" i="17"/>
  <c r="E184" i="1" s="1"/>
  <c r="D62" i="9"/>
  <c r="C62" i="9"/>
  <c r="B62" i="9"/>
  <c r="E135" i="1"/>
  <c r="D53" i="9"/>
  <c r="C53" i="9"/>
  <c r="B53" i="9"/>
  <c r="E132" i="1"/>
  <c r="J20" i="8"/>
  <c r="E107" i="1" s="1"/>
  <c r="C35" i="7"/>
  <c r="B35" i="7"/>
  <c r="E98" i="1"/>
  <c r="D23" i="6"/>
  <c r="C23" i="6"/>
  <c r="B23" i="6"/>
  <c r="J23" i="6"/>
  <c r="E82" i="1" s="1"/>
  <c r="D17" i="5"/>
  <c r="E69" i="1"/>
  <c r="D35" i="5"/>
  <c r="C35" i="5"/>
  <c r="E61" i="1"/>
  <c r="C48" i="23"/>
  <c r="B48" i="23"/>
  <c r="C47" i="23"/>
  <c r="B47" i="23"/>
  <c r="D37" i="23"/>
  <c r="C37" i="23"/>
  <c r="B37" i="23"/>
  <c r="D40" i="23"/>
  <c r="C40" i="23"/>
  <c r="B40" i="23"/>
  <c r="E60" i="1"/>
  <c r="B20" i="23"/>
  <c r="C20" i="23"/>
  <c r="B21" i="23"/>
  <c r="C21" i="23"/>
  <c r="D21" i="23"/>
  <c r="B24" i="23"/>
  <c r="C24" i="23"/>
  <c r="D24" i="23"/>
  <c r="E51" i="1"/>
  <c r="D14" i="23"/>
  <c r="C14" i="23"/>
  <c r="B14" i="23"/>
  <c r="E50" i="1"/>
  <c r="D11" i="23"/>
  <c r="C11" i="23"/>
  <c r="B11" i="23"/>
  <c r="C10" i="23"/>
  <c r="B10" i="23"/>
  <c r="C9" i="23"/>
  <c r="B9" i="23"/>
  <c r="C10" i="11"/>
  <c r="E19" i="1"/>
  <c r="C15" i="22"/>
  <c r="B15" i="22"/>
  <c r="D66" i="22"/>
  <c r="C66" i="22"/>
  <c r="B66" i="22"/>
  <c r="J12" i="22"/>
  <c r="E9" i="1" s="1"/>
  <c r="D12" i="22"/>
  <c r="B12" i="22"/>
  <c r="E25" i="1"/>
  <c r="D103" i="22"/>
  <c r="C103" i="22"/>
  <c r="B103" i="22"/>
  <c r="E24" i="1"/>
  <c r="D93" i="22"/>
  <c r="C93" i="22"/>
  <c r="B93" i="22"/>
  <c r="D88" i="22"/>
  <c r="C88" i="22"/>
  <c r="B88" i="22"/>
  <c r="C9" i="22"/>
  <c r="B9" i="22"/>
  <c r="C4" i="22"/>
  <c r="B4" i="22"/>
  <c r="E136" i="1" l="1"/>
  <c r="E22" i="1"/>
  <c r="E18" i="1"/>
  <c r="E146" i="1" l="1"/>
  <c r="J11" i="11" l="1"/>
  <c r="C9" i="21" l="1"/>
  <c r="B9" i="21"/>
  <c r="D20" i="9" l="1"/>
  <c r="C20" i="9"/>
  <c r="B20" i="9"/>
  <c r="E121" i="1"/>
  <c r="D29" i="8" l="1"/>
  <c r="C29" i="8"/>
  <c r="B29" i="8"/>
  <c r="J29" i="8"/>
  <c r="E110" i="1" s="1"/>
  <c r="B20" i="20" l="1"/>
  <c r="C20" i="20"/>
  <c r="D20" i="20"/>
  <c r="D14" i="20"/>
  <c r="D11" i="20"/>
  <c r="C14" i="20"/>
  <c r="B14" i="20"/>
  <c r="C11" i="20"/>
  <c r="B11" i="20"/>
  <c r="C10" i="20"/>
  <c r="B10" i="20"/>
  <c r="E247" i="1"/>
  <c r="E242" i="1"/>
  <c r="E241" i="1"/>
  <c r="C9" i="20"/>
  <c r="B9" i="20"/>
  <c r="D23" i="19"/>
  <c r="C23" i="19"/>
  <c r="B23" i="19"/>
  <c r="D29" i="19"/>
  <c r="C29" i="19"/>
  <c r="B29" i="19"/>
  <c r="D14" i="19"/>
  <c r="C14" i="19"/>
  <c r="B14" i="19"/>
  <c r="D11" i="19"/>
  <c r="C11" i="19"/>
  <c r="B11" i="19"/>
  <c r="D17" i="19"/>
  <c r="C17" i="19"/>
  <c r="B17" i="19"/>
  <c r="C10" i="19"/>
  <c r="B10" i="19"/>
  <c r="E232" i="1"/>
  <c r="E238" i="1"/>
  <c r="E229" i="1"/>
  <c r="E231" i="1"/>
  <c r="E226" i="1"/>
  <c r="E225" i="1"/>
  <c r="E227" i="1"/>
  <c r="C9" i="19"/>
  <c r="B9" i="19"/>
  <c r="E222" i="1"/>
  <c r="E194" i="1"/>
  <c r="E193" i="1"/>
  <c r="E192" i="1"/>
  <c r="D14" i="17"/>
  <c r="D20" i="17"/>
  <c r="D26" i="17"/>
  <c r="C26" i="17"/>
  <c r="B26" i="17"/>
  <c r="C20" i="17"/>
  <c r="B20" i="17"/>
  <c r="C14" i="17"/>
  <c r="B14" i="17"/>
  <c r="C10" i="17"/>
  <c r="B10" i="17"/>
  <c r="J26" i="17"/>
  <c r="E189" i="1" s="1"/>
  <c r="J14" i="17"/>
  <c r="E185" i="1" s="1"/>
  <c r="C9" i="17"/>
  <c r="B9" i="17"/>
  <c r="D32" i="14"/>
  <c r="C32" i="14"/>
  <c r="B32" i="14"/>
  <c r="D26" i="14"/>
  <c r="C26" i="14"/>
  <c r="B26" i="14"/>
  <c r="E168" i="1"/>
  <c r="E166" i="1"/>
  <c r="D29" i="14"/>
  <c r="C29" i="14"/>
  <c r="B29" i="14"/>
  <c r="D14" i="14"/>
  <c r="C14" i="14"/>
  <c r="B14" i="14"/>
  <c r="D11" i="14"/>
  <c r="C11" i="14"/>
  <c r="B11" i="14"/>
  <c r="D17" i="14"/>
  <c r="C17" i="14"/>
  <c r="B17" i="14"/>
  <c r="D20" i="14"/>
  <c r="C20" i="14"/>
  <c r="B20" i="14"/>
  <c r="D23" i="14"/>
  <c r="B23" i="14"/>
  <c r="C23" i="14"/>
  <c r="C10" i="14"/>
  <c r="B10" i="14"/>
  <c r="E162" i="1"/>
  <c r="E161" i="1"/>
  <c r="E163" i="1"/>
  <c r="E164" i="1"/>
  <c r="E165" i="1"/>
  <c r="C9" i="14"/>
  <c r="B9" i="14"/>
  <c r="B14" i="13"/>
  <c r="C14" i="13"/>
  <c r="D14" i="13"/>
  <c r="D17" i="13"/>
  <c r="D11" i="13"/>
  <c r="C11" i="13"/>
  <c r="B11" i="13"/>
  <c r="C17" i="13"/>
  <c r="B17" i="13"/>
  <c r="C10" i="13"/>
  <c r="B10" i="13"/>
  <c r="E157" i="1"/>
  <c r="C9" i="13"/>
  <c r="B9" i="13"/>
  <c r="D29" i="10"/>
  <c r="C29" i="10"/>
  <c r="B29" i="10"/>
  <c r="D14" i="10"/>
  <c r="D23" i="10"/>
  <c r="C23" i="10"/>
  <c r="D20" i="10"/>
  <c r="D11" i="10"/>
  <c r="C11" i="10"/>
  <c r="B11" i="10"/>
  <c r="C10" i="10"/>
  <c r="B10" i="10"/>
  <c r="E41" i="1"/>
  <c r="D65" i="11"/>
  <c r="C65" i="11"/>
  <c r="B65" i="11"/>
  <c r="D56" i="11"/>
  <c r="B56" i="11"/>
  <c r="D59" i="11"/>
  <c r="B59" i="11"/>
  <c r="D62" i="11"/>
  <c r="B62" i="11"/>
  <c r="D11" i="11"/>
  <c r="C11" i="11"/>
  <c r="B11" i="11"/>
  <c r="E40" i="1"/>
  <c r="C9" i="11"/>
  <c r="B9" i="11"/>
  <c r="E145" i="1"/>
  <c r="E140" i="1"/>
  <c r="E143" i="1"/>
  <c r="E142" i="1"/>
  <c r="E139" i="1"/>
  <c r="C9" i="10"/>
  <c r="B9" i="10"/>
  <c r="D26" i="9"/>
  <c r="C26" i="9"/>
  <c r="D23" i="9"/>
  <c r="C23" i="9"/>
  <c r="D29" i="9"/>
  <c r="C29" i="9"/>
  <c r="D56" i="9"/>
  <c r="C56" i="9"/>
  <c r="C59" i="9"/>
  <c r="D59" i="9"/>
  <c r="D41" i="9"/>
  <c r="D11" i="9"/>
  <c r="C11" i="9"/>
  <c r="B11" i="9"/>
  <c r="B41" i="9"/>
  <c r="E118" i="1"/>
  <c r="E128" i="1"/>
  <c r="B59" i="9"/>
  <c r="B56" i="9"/>
  <c r="B29" i="9"/>
  <c r="B23" i="9"/>
  <c r="B26" i="9"/>
  <c r="D17" i="9"/>
  <c r="C17" i="9"/>
  <c r="C10" i="9"/>
  <c r="B17" i="9"/>
  <c r="B10" i="9"/>
  <c r="E133" i="1"/>
  <c r="E124" i="1"/>
  <c r="E122" i="1"/>
  <c r="E123" i="1"/>
  <c r="E120" i="1"/>
  <c r="C9" i="9"/>
  <c r="B9" i="9"/>
  <c r="C32" i="8"/>
  <c r="C11" i="8"/>
  <c r="C26" i="8"/>
  <c r="C14" i="8"/>
  <c r="C23" i="8"/>
  <c r="C17" i="8"/>
  <c r="D17" i="8"/>
  <c r="D23" i="8"/>
  <c r="D14" i="8"/>
  <c r="D26" i="8"/>
  <c r="D11" i="8"/>
  <c r="D32" i="8"/>
  <c r="D38" i="8"/>
  <c r="C38" i="8"/>
  <c r="B38" i="8"/>
  <c r="B32" i="8"/>
  <c r="B11" i="8"/>
  <c r="B26" i="8"/>
  <c r="B14" i="8"/>
  <c r="B23" i="8"/>
  <c r="B17" i="8"/>
  <c r="C10" i="8"/>
  <c r="B10" i="8"/>
  <c r="J38" i="8"/>
  <c r="E113" i="1" s="1"/>
  <c r="J32" i="8"/>
  <c r="E111" i="1" s="1"/>
  <c r="J11" i="8"/>
  <c r="E104" i="1" s="1"/>
  <c r="J26" i="8"/>
  <c r="E109" i="1" s="1"/>
  <c r="J14" i="8"/>
  <c r="E105" i="1" s="1"/>
  <c r="J23" i="8"/>
  <c r="E108" i="1" s="1"/>
  <c r="J17" i="8"/>
  <c r="E106" i="1" s="1"/>
  <c r="C9" i="8"/>
  <c r="B9" i="8"/>
  <c r="E158" i="1" l="1"/>
  <c r="E156" i="1"/>
  <c r="E134" i="1"/>
  <c r="E38" i="1"/>
  <c r="E39" i="1"/>
  <c r="E37" i="1"/>
  <c r="B20" i="7" l="1"/>
  <c r="C20" i="7"/>
  <c r="C17" i="7"/>
  <c r="B17" i="7"/>
  <c r="B11" i="7"/>
  <c r="C11" i="7"/>
  <c r="B29" i="7"/>
  <c r="C29" i="7"/>
  <c r="D29" i="7"/>
  <c r="D11" i="7"/>
  <c r="D17" i="7"/>
  <c r="D20" i="7"/>
  <c r="D26" i="7"/>
  <c r="C26" i="7"/>
  <c r="B26" i="7"/>
  <c r="C10" i="7"/>
  <c r="B10" i="7"/>
  <c r="E96" i="1"/>
  <c r="E90" i="1"/>
  <c r="E95" i="1"/>
  <c r="C9" i="7"/>
  <c r="B9" i="7"/>
  <c r="D26" i="6"/>
  <c r="C26" i="6"/>
  <c r="B26" i="6"/>
  <c r="D38" i="6"/>
  <c r="C38" i="6"/>
  <c r="B38" i="6"/>
  <c r="D20" i="6"/>
  <c r="C20" i="6"/>
  <c r="B20" i="6"/>
  <c r="D14" i="6"/>
  <c r="C14" i="6"/>
  <c r="B14" i="6"/>
  <c r="D11" i="6"/>
  <c r="C11" i="6"/>
  <c r="B11" i="6"/>
  <c r="D17" i="6"/>
  <c r="C17" i="6"/>
  <c r="B17" i="6"/>
  <c r="C10" i="6"/>
  <c r="B10" i="6"/>
  <c r="J26" i="6"/>
  <c r="E83" i="1" s="1"/>
  <c r="J38" i="6"/>
  <c r="E87" i="1" s="1"/>
  <c r="J20" i="6"/>
  <c r="E81" i="1" s="1"/>
  <c r="J14" i="6"/>
  <c r="E79" i="1" s="1"/>
  <c r="J11" i="6"/>
  <c r="E78" i="1" s="1"/>
  <c r="J17" i="6"/>
  <c r="E80" i="1" s="1"/>
  <c r="C9" i="6"/>
  <c r="B9" i="6"/>
  <c r="D11" i="5"/>
  <c r="C11" i="5"/>
  <c r="B11" i="5"/>
  <c r="D23" i="5"/>
  <c r="C23" i="5"/>
  <c r="B23" i="5"/>
  <c r="D20" i="5"/>
  <c r="C20" i="5"/>
  <c r="B20" i="5"/>
  <c r="D14" i="5"/>
  <c r="C14" i="5"/>
  <c r="B14" i="5"/>
  <c r="D32" i="5"/>
  <c r="B32" i="5"/>
  <c r="D26" i="5"/>
  <c r="C26" i="5"/>
  <c r="B26" i="5"/>
  <c r="B29" i="5"/>
  <c r="C10" i="5"/>
  <c r="B10" i="5"/>
  <c r="E92" i="1" l="1"/>
  <c r="E93" i="1"/>
  <c r="E67" i="1"/>
  <c r="E71" i="1"/>
  <c r="E75" i="1"/>
  <c r="E70" i="1"/>
  <c r="E68" i="1"/>
  <c r="E74" i="1"/>
  <c r="E72" i="1"/>
  <c r="E73" i="1"/>
  <c r="D29" i="5"/>
  <c r="C9" i="5"/>
  <c r="B9" i="5"/>
  <c r="D17" i="4"/>
  <c r="C17" i="4"/>
  <c r="B17" i="4"/>
  <c r="D41" i="4"/>
  <c r="C41" i="4"/>
  <c r="B41" i="4"/>
  <c r="D35" i="4"/>
  <c r="C35" i="4"/>
  <c r="B35" i="4"/>
  <c r="D11" i="4" l="1"/>
  <c r="C11" i="4"/>
  <c r="B11" i="4"/>
  <c r="E115" i="1" l="1"/>
  <c r="C9" i="4"/>
  <c r="B9" i="4"/>
  <c r="E188" i="1"/>
  <c r="J20" i="17" l="1"/>
  <c r="E187" i="1" s="1"/>
  <c r="E43" i="1" l="1"/>
  <c r="E167" i="1"/>
  <c r="H101" i="29"/>
  <c r="G101" i="29"/>
  <c r="F101" i="29"/>
  <c r="L100" i="29" l="1"/>
  <c r="J23" i="4"/>
  <c r="E45" i="1" s="1"/>
  <c r="J48" i="23" l="1"/>
  <c r="E65" i="1" s="1"/>
  <c r="J17" i="4"/>
  <c r="E44" i="1" s="1"/>
  <c r="J41" i="4"/>
  <c r="E48" i="1" s="1"/>
  <c r="J35" i="4"/>
  <c r="E47" i="1" s="1"/>
</calcChain>
</file>

<file path=xl/sharedStrings.xml><?xml version="1.0" encoding="utf-8"?>
<sst xmlns="http://schemas.openxmlformats.org/spreadsheetml/2006/main" count="1314" uniqueCount="659">
  <si>
    <t>CENTRAL DE TELEFONÍA IP</t>
  </si>
  <si>
    <t>SISTEMA DE DETECCIÓN Y ALARMA DE INCENDIOS</t>
  </si>
  <si>
    <t>SENSOR DE ANIEGO</t>
  </si>
  <si>
    <t>SONIDO AMBIENTAL Y PERIFONEO</t>
  </si>
  <si>
    <t>SISTEMA DE RELOJES SINCRONIZADOS</t>
  </si>
  <si>
    <t>RELOJES CRONÓMETROS</t>
  </si>
  <si>
    <t>RELOJ PATRÓN</t>
  </si>
  <si>
    <t>CONECTIVIDAD INFORMÁTICA FÍSICA E INALÁMBRICA.</t>
  </si>
  <si>
    <t>SISTEMA DE TELEVISIÓN (CATV)</t>
  </si>
  <si>
    <t>SISTEMA DE GESTIÓN DE IMÁGENES (PACS/RIS)</t>
  </si>
  <si>
    <t>07</t>
  </si>
  <si>
    <t>SISTEMA TECNOLOGICOS: INFORMATICA Y TELECOMUNICACIONES</t>
  </si>
  <si>
    <t>SISTEMA DE PROCESAMIENTO CENTRALIZADO</t>
  </si>
  <si>
    <t>CONSOLA KVM PARA RACK</t>
  </si>
  <si>
    <t>SISTEMA DE ALMACENAMIENTO CENTRALIZADO</t>
  </si>
  <si>
    <t>07.02.04</t>
  </si>
  <si>
    <t>07.02.05</t>
  </si>
  <si>
    <t>07.01.02</t>
  </si>
  <si>
    <t>07.01.02.01</t>
  </si>
  <si>
    <t>07.01.02.02</t>
  </si>
  <si>
    <t>UNID.</t>
  </si>
  <si>
    <t>TOTAL</t>
  </si>
  <si>
    <t>und</t>
  </si>
  <si>
    <t>m</t>
  </si>
  <si>
    <t>PROYECTO:</t>
  </si>
  <si>
    <t>UBICACIÓN:</t>
  </si>
  <si>
    <t>1° PISO</t>
  </si>
  <si>
    <t>2° PISO</t>
  </si>
  <si>
    <t>3° PISO</t>
  </si>
  <si>
    <t>AZOTEA</t>
  </si>
  <si>
    <t>SCE</t>
  </si>
  <si>
    <t>SCD</t>
  </si>
  <si>
    <t>BMS</t>
  </si>
  <si>
    <t>FIRE STOPPING</t>
  </si>
  <si>
    <t>TUBERIA 3/4" CONDUIT - EMT ANSI C80.3</t>
  </si>
  <si>
    <t>TUBERIA 1" CONDUIT - EMT ANSI C80.3</t>
  </si>
  <si>
    <t>ACI</t>
  </si>
  <si>
    <t>PRINCIPAL</t>
  </si>
  <si>
    <t>REDUNDANTE</t>
  </si>
  <si>
    <t>07.03.01</t>
  </si>
  <si>
    <t>CAJAS DE PASE F.G.</t>
  </si>
  <si>
    <t>CABLEADO VERTICAL (BACKBONE DE FIBRA OPTICA)</t>
  </si>
  <si>
    <t>07.02.02</t>
  </si>
  <si>
    <t>CABLEADO HORIZONTAL (CABLEADO ESTRUCTURADO DATA)</t>
  </si>
  <si>
    <t>07.03.02</t>
  </si>
  <si>
    <t>07.03.03</t>
  </si>
  <si>
    <t>07.03.04</t>
  </si>
  <si>
    <t>07.05.01</t>
  </si>
  <si>
    <t xml:space="preserve">UNIDAD DE DISTRIBUCIÓN DE ENERGÍA (PDU) </t>
  </si>
  <si>
    <t xml:space="preserve">UNIDAD DE DISTRIBUCIÓN DE ENERGÍA (PDU) HORIZONTAL, MONOFÁSICA, PARA GABINETES DE TELECOMUNICACIONES </t>
  </si>
  <si>
    <t>07.06.01</t>
  </si>
  <si>
    <t>07.06.02</t>
  </si>
  <si>
    <t>CERTIFICACION DE CABLEADO ESTRUCTURADO</t>
  </si>
  <si>
    <t>SISTEMA DE REPORTES Y TARIFICADOR (SOFTWARE TARIFICADOR)</t>
  </si>
  <si>
    <t>CONVERSORES CELULARES GSM</t>
  </si>
  <si>
    <t>TERMINAL DE OPERADORA TELEFONICA</t>
  </si>
  <si>
    <t>07.07.01</t>
  </si>
  <si>
    <t>SC CERTIFICACIÓN DE PRUEBAS DE RED.</t>
  </si>
  <si>
    <t>GRABADOR DE VIDEO EN RED (NVR)</t>
  </si>
  <si>
    <t>07.04.01</t>
  </si>
  <si>
    <t>07.04.02</t>
  </si>
  <si>
    <t>SISTEMA DE CONTROL DE ACCESO</t>
  </si>
  <si>
    <t>LECTOR BIOMÉTRICO</t>
  </si>
  <si>
    <t>CONTACTO MAGNÉTICO</t>
  </si>
  <si>
    <t>CABLE PARA SISTEMA DE LLAMADO DE ENFERMERA</t>
  </si>
  <si>
    <t>PANEL DE DETECCIÓN Y ALARMA DE INCENDIOS</t>
  </si>
  <si>
    <t>JACK TELEFÓNO DE BOMBEROS</t>
  </si>
  <si>
    <t>ESTACIÓN FIJA PARA BOMBEROS</t>
  </si>
  <si>
    <t>AURICULAR PARA TELÉFONO DE BOMBEROS</t>
  </si>
  <si>
    <t>CABLEADO DE DETECCIÓN</t>
  </si>
  <si>
    <t>FUENTE DE ALIMENTACIÓN NAC REMOTA</t>
  </si>
  <si>
    <t>CABLE DE AUDIO</t>
  </si>
  <si>
    <t>RELOJES DE UNA ESFERA</t>
  </si>
  <si>
    <t>PUNTO DE ACCESO INALÁMBRICO (ACCESS POINT)</t>
  </si>
  <si>
    <t>TELÉFONO PARA CONFERENCIA</t>
  </si>
  <si>
    <t>LIBRERÍA DE BACKUP</t>
  </si>
  <si>
    <t>SISTEMA DE MANTENIMIENTO Y AHORRO ENERGETICO (BMS)</t>
  </si>
  <si>
    <t>ORDENADOR VERTICAL</t>
  </si>
  <si>
    <t>SERVIDOR</t>
  </si>
  <si>
    <t>ESTACION DE TRABAJO</t>
  </si>
  <si>
    <t>SWITCH DE BORDE, 24 PUERTOS PoE+</t>
  </si>
  <si>
    <t>SWITCH DE BORDE, 48 PUERTOS PoE+</t>
  </si>
  <si>
    <t>SWITCH ETHERNET TIPO DISTRIBUCIÓN LAN</t>
  </si>
  <si>
    <t>SWITCH ETHERNET TIPO DISTRIBUCIÓN DATACENTER</t>
  </si>
  <si>
    <t>SWITCH CORE</t>
  </si>
  <si>
    <t>CONTROLADOR DE ACCESO INALAMBRICO</t>
  </si>
  <si>
    <t>CENTRAL DE VIDEO</t>
  </si>
  <si>
    <t>AMPLIFICADOR DE VIDEO</t>
  </si>
  <si>
    <t>AMPLIFICADOR LINEAL DE VIDEO</t>
  </si>
  <si>
    <t>ANTENA AEREA EXTERNA</t>
  </si>
  <si>
    <t>EQUIPO DE VIDEOCONFERENCIA MULTIPUNTO</t>
  </si>
  <si>
    <t>SERVIDOR BLADE</t>
  </si>
  <si>
    <t>ALMACENAMIENTO SAN</t>
  </si>
  <si>
    <t>SERVIDOR DE GESTIÓN, CONTROL, ALMACENAMIENTO Y BASE DE DATOS</t>
  </si>
  <si>
    <t>ESTACIÓN DE VISUALIZACION Y MONITOREO</t>
  </si>
  <si>
    <t>CONTROLADOR DE RED</t>
  </si>
  <si>
    <t>GABINETE DE BMS</t>
  </si>
  <si>
    <t>07.01.01.01</t>
  </si>
  <si>
    <t>07.03.05</t>
  </si>
  <si>
    <t>CHASIS BLADE</t>
  </si>
  <si>
    <t>LAMINAS SCE-01 a SCE-54 (D)</t>
  </si>
  <si>
    <t>LAMINAS SCE-01 al SCE-54 (DV)</t>
  </si>
  <si>
    <t>LAMINAS SCE-07 a SCE-54 (V)</t>
  </si>
  <si>
    <t>LAMINAS SCE-07 al SCE-54 (2D)</t>
  </si>
  <si>
    <t>CABLE COAXIAL Y CONECTORES PARA CATV</t>
  </si>
  <si>
    <t>CABLE PARA BMS</t>
  </si>
  <si>
    <t>07.01.02.03</t>
  </si>
  <si>
    <t>BANDEJAS</t>
  </si>
  <si>
    <t>LICENCIA DE SOFTWARE DE GESTIÓN DE BACKUPS</t>
  </si>
  <si>
    <t>SELLOCORTAFUEGO PARA ACI</t>
  </si>
  <si>
    <t>SELLOCORTAFUEGO PARA BMS</t>
  </si>
  <si>
    <t>LAMINAS SSE-01 al SSE-17</t>
  </si>
  <si>
    <t>LAMINA BMS-01  -  BMS-12 (UCBMS)</t>
  </si>
  <si>
    <t>LAMINAS BMS-01 a BMS-12</t>
  </si>
  <si>
    <t>LAMINAS SCE-16</t>
  </si>
  <si>
    <t>LAMINAS SCE-01 al SCE-15</t>
  </si>
  <si>
    <t>LAMINAS SCE-01 a SCE-15</t>
  </si>
  <si>
    <t>LAMINAS SCE-01 a SCE-15 (TV)</t>
  </si>
  <si>
    <t>SISTEMA DE COMUNICACIÓN POR RADIO VHF/HF</t>
  </si>
  <si>
    <t>RADIO PORTATIL (HANDY) VHF</t>
  </si>
  <si>
    <t>RESUMEN DE METRADO</t>
  </si>
  <si>
    <t>TUBERIA Ø 1" PVC-P - NTP: 399.006, NTE: 024</t>
  </si>
  <si>
    <t>INSTALACIONES CABLEADO ESTRUCTURADO</t>
  </si>
  <si>
    <t>BUZON DE CONCRETO</t>
  </si>
  <si>
    <t>07.01.03</t>
  </si>
  <si>
    <t>07.01.03.01</t>
  </si>
  <si>
    <t>BANDEJA TIPO MALLA DE ACERO 300x100 mm (Inc. Soportes y accesorios)</t>
  </si>
  <si>
    <t>07.01.04</t>
  </si>
  <si>
    <t>07.01.04.02</t>
  </si>
  <si>
    <t>TUBERIAS Y ACCESORIOS PVC SAP</t>
  </si>
  <si>
    <t>07.01.05</t>
  </si>
  <si>
    <t>TUBERIA METALICA FLEXIBLE</t>
  </si>
  <si>
    <t>07.01.05.01</t>
  </si>
  <si>
    <t>07.01.05.02</t>
  </si>
  <si>
    <t>07.01.05.03</t>
  </si>
  <si>
    <t>BANDEJA DE FIBRA ÓPTICA PRINCIPAL (CENTRO DE DATOS)</t>
  </si>
  <si>
    <t>BANDEJA DE FIBRA ÓPTICA SECUNDARIA (GABINETE DE TELECOMUNICACIONES)</t>
  </si>
  <si>
    <t>07.02.01</t>
  </si>
  <si>
    <t>07.02.03</t>
  </si>
  <si>
    <t>MÓDULO JACK CATEGORÍA 7A, BLINDADO</t>
  </si>
  <si>
    <t>GABINETES</t>
  </si>
  <si>
    <t>07.04.03</t>
  </si>
  <si>
    <t>EQUIPOS PASIVOS</t>
  </si>
  <si>
    <t>07.05.02</t>
  </si>
  <si>
    <t>07.05.03</t>
  </si>
  <si>
    <t>07.05.04</t>
  </si>
  <si>
    <t>07.05.05</t>
  </si>
  <si>
    <t>UNIDAD DE DISTRIBUCIÓN DE ENERGÍA (PDU)  VERTICAL,  MONOFÁSICA,  PARA GABINETES CENTRO DE DATOS</t>
  </si>
  <si>
    <t>UPS MONOFASICO DE 5KVA</t>
  </si>
  <si>
    <t>UPS MONOFASICO DE 5KVA PARA GABINETES DE TELECOMUNICACIONES</t>
  </si>
  <si>
    <t>07.08.01</t>
  </si>
  <si>
    <t>07.09.01</t>
  </si>
  <si>
    <t>07.09.02</t>
  </si>
  <si>
    <t>07.09.04</t>
  </si>
  <si>
    <t>07.09.05</t>
  </si>
  <si>
    <t>07.09.06</t>
  </si>
  <si>
    <t>07.09.07</t>
  </si>
  <si>
    <t>07.09.08</t>
  </si>
  <si>
    <t>07.09.09</t>
  </si>
  <si>
    <t>LICENCIA DE SOFTWARE DE SOFTPHONE</t>
  </si>
  <si>
    <t xml:space="preserve">SISTEMA DE VIDEO VIGILANCIA-CCTV </t>
  </si>
  <si>
    <t>07.10.01</t>
  </si>
  <si>
    <t>SENSOR ÓPTICO PARA CAPTURA DE HUELLA DACTILAR</t>
  </si>
  <si>
    <t>SOFTWARE DE CONTROL DE ACCESOS Y ASISTENCIA</t>
  </si>
  <si>
    <t>07.11.01</t>
  </si>
  <si>
    <t>07.11.02</t>
  </si>
  <si>
    <t>07.11.03</t>
  </si>
  <si>
    <t>07.11.04</t>
  </si>
  <si>
    <t>07.11.05</t>
  </si>
  <si>
    <t>07.11.06</t>
  </si>
  <si>
    <t>07.11.07</t>
  </si>
  <si>
    <t>07.11.08</t>
  </si>
  <si>
    <t>07.11.09</t>
  </si>
  <si>
    <t>07.11.10</t>
  </si>
  <si>
    <t>07.11.11</t>
  </si>
  <si>
    <t>07.11.12</t>
  </si>
  <si>
    <t>SISTEMA PARA LLAMADA DE ENFERMERA.</t>
  </si>
  <si>
    <t>07.12.01</t>
  </si>
  <si>
    <t>07.12.02</t>
  </si>
  <si>
    <t>07.12.03</t>
  </si>
  <si>
    <t>07.12.04</t>
  </si>
  <si>
    <t>07.12.05</t>
  </si>
  <si>
    <t>07.12.06</t>
  </si>
  <si>
    <t>07.12.07</t>
  </si>
  <si>
    <t>07.12.08</t>
  </si>
  <si>
    <t>07.12.09</t>
  </si>
  <si>
    <t>07.12.10</t>
  </si>
  <si>
    <t>SOFTWARE DE SERVIDOR DE GESTIÓN</t>
  </si>
  <si>
    <t>07.12.11</t>
  </si>
  <si>
    <t>07.12.12</t>
  </si>
  <si>
    <t>07.13.01</t>
  </si>
  <si>
    <t>MÓDULO DE MONITOREO</t>
  </si>
  <si>
    <t>MÓDULO DE CONTROL</t>
  </si>
  <si>
    <t>07.13.02</t>
  </si>
  <si>
    <t>07.13.03</t>
  </si>
  <si>
    <t>07.13.04</t>
  </si>
  <si>
    <t>07.13.05</t>
  </si>
  <si>
    <t>07.13.06</t>
  </si>
  <si>
    <t>07.13.07</t>
  </si>
  <si>
    <t>07.13.08</t>
  </si>
  <si>
    <t>07.13.09</t>
  </si>
  <si>
    <t>07.13.10</t>
  </si>
  <si>
    <t>07.13.11</t>
  </si>
  <si>
    <t>07.13.12</t>
  </si>
  <si>
    <t>07.13.13</t>
  </si>
  <si>
    <t>07.13.14</t>
  </si>
  <si>
    <t>07.13.15</t>
  </si>
  <si>
    <t>07.13.16</t>
  </si>
  <si>
    <t>07.16.01</t>
  </si>
  <si>
    <t>07.16.02</t>
  </si>
  <si>
    <t>07.16.03</t>
  </si>
  <si>
    <t>07.15.01</t>
  </si>
  <si>
    <t>07.15.02</t>
  </si>
  <si>
    <t>07.15.03</t>
  </si>
  <si>
    <t>07.16.04</t>
  </si>
  <si>
    <t>07.16.05</t>
  </si>
  <si>
    <t>07.16.06</t>
  </si>
  <si>
    <t>07.16.07</t>
  </si>
  <si>
    <t>07.16.08</t>
  </si>
  <si>
    <t>07.17.01</t>
  </si>
  <si>
    <t>07.17.02</t>
  </si>
  <si>
    <t>07.17.03</t>
  </si>
  <si>
    <t>07.17.04</t>
  </si>
  <si>
    <t>07.17.05</t>
  </si>
  <si>
    <t>07.17.06</t>
  </si>
  <si>
    <t>07.17.07</t>
  </si>
  <si>
    <t>07.17.08</t>
  </si>
  <si>
    <t>07.17.09</t>
  </si>
  <si>
    <t>REPETIDORA VHF</t>
  </si>
  <si>
    <t>SOFTWARE DE DESPACHO E INCLUYE LICENCIA</t>
  </si>
  <si>
    <t>SOFTWARE DE MONITOREO GPS</t>
  </si>
  <si>
    <t>GABINETE</t>
  </si>
  <si>
    <t>07.18.01</t>
  </si>
  <si>
    <t>07.18.02</t>
  </si>
  <si>
    <t>07.18.03</t>
  </si>
  <si>
    <t>07.18.04</t>
  </si>
  <si>
    <t>07.18.05</t>
  </si>
  <si>
    <t>07.18.06</t>
  </si>
  <si>
    <t>07.19.01</t>
  </si>
  <si>
    <t>07.19.02</t>
  </si>
  <si>
    <t>07.19.03</t>
  </si>
  <si>
    <t>SISTEMA DE DETECCIÓN Y EXTINCIÓN DE INCENDIOS PARA EL CENTRO DE DATOS</t>
  </si>
  <si>
    <t>ESTACIÓN MANUAL DE DESCARGA</t>
  </si>
  <si>
    <t>ESTACIÓN MANUAL DE ABORTO</t>
  </si>
  <si>
    <t>AGENTE LIMPIO</t>
  </si>
  <si>
    <t>BOQUILLA DE DESCARGA</t>
  </si>
  <si>
    <t>CABLEADO</t>
  </si>
  <si>
    <t>07.21.01</t>
  </si>
  <si>
    <t>07.21.02</t>
  </si>
  <si>
    <t>07.21.03</t>
  </si>
  <si>
    <t>07.22.01</t>
  </si>
  <si>
    <t>07.22.02</t>
  </si>
  <si>
    <t>07.22.03</t>
  </si>
  <si>
    <t>SISTEMA DE GESTION DE COLAS</t>
  </si>
  <si>
    <t>SERVIDOR DE SISTEMA DE CITAS</t>
  </si>
  <si>
    <t>DISPENSADOR DE TICKET DEL SISTEMA DE COLAS</t>
  </si>
  <si>
    <t>SOFTWARE DE GESTIÓN Y ADMINISTRACION</t>
  </si>
  <si>
    <t>MONITOR DE 45” PARA VISUALIZACIÓN</t>
  </si>
  <si>
    <t>MÓDULO DE ENTRADA/SALIDA PARA EL CONTROLADOR DE RED</t>
  </si>
  <si>
    <t>07.24.01</t>
  </si>
  <si>
    <t>07.24.02</t>
  </si>
  <si>
    <t>07.24.03</t>
  </si>
  <si>
    <t>07.24.04</t>
  </si>
  <si>
    <t>07.24.05</t>
  </si>
  <si>
    <t>07.24.06</t>
  </si>
  <si>
    <t>07.24.07</t>
  </si>
  <si>
    <t>07.24.08</t>
  </si>
  <si>
    <t>07.24.09</t>
  </si>
  <si>
    <t>07.24.10</t>
  </si>
  <si>
    <t>07.24.11</t>
  </si>
  <si>
    <t>07.24.12</t>
  </si>
  <si>
    <t>07.27.01</t>
  </si>
  <si>
    <t>SISTEMA DE GESTIÓN DE SALUD (HIS)</t>
  </si>
  <si>
    <t>SISTEMA HIS</t>
  </si>
  <si>
    <t>ESPECIFICACIONES TÉCNICAS DEL HARDWARE PARA EL HIS</t>
  </si>
  <si>
    <t>07.10.02</t>
  </si>
  <si>
    <t>07.10.03</t>
  </si>
  <si>
    <t>07.10.04</t>
  </si>
  <si>
    <t>07.10.05</t>
  </si>
  <si>
    <t>07.10.06</t>
  </si>
  <si>
    <t>07.10.07</t>
  </si>
  <si>
    <t>07.10.08</t>
  </si>
  <si>
    <t>07.10.09</t>
  </si>
  <si>
    <t>JOYSTICK</t>
  </si>
  <si>
    <t>07.10.10</t>
  </si>
  <si>
    <t>07.14.05</t>
  </si>
  <si>
    <t>07.14.06</t>
  </si>
  <si>
    <t>07.14.07</t>
  </si>
  <si>
    <t>07.14.09</t>
  </si>
  <si>
    <t>07.09.03</t>
  </si>
  <si>
    <t>07.20.01</t>
  </si>
  <si>
    <t>07.20.02</t>
  </si>
  <si>
    <t>07.20.03</t>
  </si>
  <si>
    <t>07.20.04</t>
  </si>
  <si>
    <t>07.20.05</t>
  </si>
  <si>
    <t>07.20.06</t>
  </si>
  <si>
    <t>07.20.07</t>
  </si>
  <si>
    <t>07.20.08</t>
  </si>
  <si>
    <t>07.20.09</t>
  </si>
  <si>
    <t>07.20.10</t>
  </si>
  <si>
    <t>07.20.11</t>
  </si>
  <si>
    <t>07.20.12</t>
  </si>
  <si>
    <t>07.26.01</t>
  </si>
  <si>
    <t>07.26.02</t>
  </si>
  <si>
    <t>TUBERIA Ø 4" PVC-P - NTP: 399.006, NTE: 024</t>
  </si>
  <si>
    <t>07.01.02.04</t>
  </si>
  <si>
    <t>MÓDULO AISLADOR DE FALLAS</t>
  </si>
  <si>
    <t>MODULO DE HABITACION</t>
  </si>
  <si>
    <t>FACEPLATE SIMPLE</t>
  </si>
  <si>
    <t>FACEPLATE DOBLE</t>
  </si>
  <si>
    <t>07.03.06</t>
  </si>
  <si>
    <t>BUZÓN CON TAPA DE HIERRO FUNDIDO (1000 x 1000 x 1200 mm)</t>
  </si>
  <si>
    <t>SALA DE ADMINISTRACION SALA DE DATOS</t>
  </si>
  <si>
    <t>07.17.10</t>
  </si>
  <si>
    <t>CABLE COAXIAL HELIAX 1/2"</t>
  </si>
  <si>
    <t>TELEVISOR LED  SMART TV DE 42”. INCLUYE RACK</t>
  </si>
  <si>
    <t>LAMINAS SCE-01 al SCE-17</t>
  </si>
  <si>
    <t>LAMINA SCD-01 al SCD-23</t>
  </si>
  <si>
    <t>LAMINAS SSE-01 al SSE-19 (CDI)</t>
  </si>
  <si>
    <t>LAMINAS SSE-01 al SSE-19 (CFI)</t>
  </si>
  <si>
    <t>LAMINAS SSE-01 al SSE-19 (CFE)</t>
  </si>
  <si>
    <t>LAMINAS SSE-01 al SSE-19 (PTZ)</t>
  </si>
  <si>
    <t>LAMINAS SCE-27</t>
  </si>
  <si>
    <t>LAMINAS SCE-01 al SCE-26</t>
  </si>
  <si>
    <t>LAMINAS SCE-01 a SCE-26</t>
  </si>
  <si>
    <t>CAJA DE PASE CUADRADA 300x300x150 mm</t>
  </si>
  <si>
    <t>LAMINAS ACI-01 al ACI-24 (Tt)</t>
  </si>
  <si>
    <t>LAMINAS ACI-01 al ACI-24</t>
  </si>
  <si>
    <t>LAMINAS ACI-01 al ACI-24 (P)</t>
  </si>
  <si>
    <t>LAMINAS ACI-01 al ACI-24 (SA)</t>
  </si>
  <si>
    <t>LAMINAS ACI-01 al ACI-24 (B)</t>
  </si>
  <si>
    <t>SISTEMA DE TELECONSULAS</t>
  </si>
  <si>
    <t>07.01.06</t>
  </si>
  <si>
    <t>POSTES</t>
  </si>
  <si>
    <t>07.01.06.01</t>
  </si>
  <si>
    <t>POSTE DE CONCRETO ARMADO</t>
  </si>
  <si>
    <t>DECODIFICADOR DE VIDEOWALL</t>
  </si>
  <si>
    <t>07.13.17</t>
  </si>
  <si>
    <t>MÓDULO DE CONTROL Y DESACTIVACIÓN DE ASCENSORES</t>
  </si>
  <si>
    <t>07.13.18</t>
  </si>
  <si>
    <t>MÓDULO DE PRESURIZACIÓN DE ESCALERAS</t>
  </si>
  <si>
    <t>MÓDULO PARA MONITOREO DE VÁLVULAS Y FLUJO DE AGUA</t>
  </si>
  <si>
    <t>WORKSTATION (CENTRAL DE SONIDO)</t>
  </si>
  <si>
    <t>AMPLIFICADOR DE AUDIO DE 02 CANALES 2X120W</t>
  </si>
  <si>
    <t>ALTAVOZ (PARLANTES)</t>
  </si>
  <si>
    <t>CONTROL DE VOLUMEN</t>
  </si>
  <si>
    <t>GABINETE DE 18 RU</t>
  </si>
  <si>
    <t>07.17.11</t>
  </si>
  <si>
    <t>MONITOR DE 42” PARA VISUALIZACIÓN</t>
  </si>
  <si>
    <t>PANEL DE ALARMA CONTRA INCENDIO</t>
  </si>
  <si>
    <t>DETECTOR DE MULIPROPOSITO (HUMO Y TEMPERATURA)</t>
  </si>
  <si>
    <t>LUZ ESTROBOSCÓPICA</t>
  </si>
  <si>
    <t>SOFTWARE PARA SISTEMA PACS</t>
  </si>
  <si>
    <t>ESTACIÓN DE TRABAJO PARA DIAGNÓSTICO DE IMÁGENES MÉDICAS</t>
  </si>
  <si>
    <t>MONITOR GRADO MÉDICO DE 3 MEGAPIXELES</t>
  </si>
  <si>
    <t>MONITOR GRADO MÉDICO DE 5 MEGAPIXELES COLOR</t>
  </si>
  <si>
    <t>IMPRESORA DE PELÍCULAS RADIOGRÁFICAS</t>
  </si>
  <si>
    <t>ESTACIÓN DE VISUALIZACIÓN</t>
  </si>
  <si>
    <t>ESPECIFICACIONES TECNICA</t>
  </si>
  <si>
    <t>07.01.07</t>
  </si>
  <si>
    <t>07.01.07.01</t>
  </si>
  <si>
    <t>LAMINA SCD-01 al SCD-23 (NCC)</t>
  </si>
  <si>
    <t>LAMINA SCD-01 al SCD-23 (SP)spk</t>
  </si>
  <si>
    <t xml:space="preserve">LAMINA SCD-01 al SCD-23 (BAÑO) (PC) </t>
  </si>
  <si>
    <t xml:space="preserve">LAMINA SCD-01 al SCD-23 (DUCHA) </t>
  </si>
  <si>
    <t>LAMINA SCD-01 al SCD-23 (SP)pp</t>
  </si>
  <si>
    <t>LAMINA SCD-01 al SCD-23 (DL)</t>
  </si>
  <si>
    <t>LAMINA SCD-01 al SCD-23 (ROOM)</t>
  </si>
  <si>
    <t>LAMINAS ACI-01 al ACI-24 (DH)</t>
  </si>
  <si>
    <t>LAMINA SCE-01 al SCE-15</t>
  </si>
  <si>
    <t>GABINETE DE TELECOMUNICACIONES ADOSADO EN PARED DE 18 RU</t>
  </si>
  <si>
    <t>SOTANO</t>
  </si>
  <si>
    <t>4° PISO</t>
  </si>
  <si>
    <t>5° PISO</t>
  </si>
  <si>
    <t>SSE</t>
  </si>
  <si>
    <t>07.01.04.01</t>
  </si>
  <si>
    <t>07.01.03.02</t>
  </si>
  <si>
    <t>07.01.02.05</t>
  </si>
  <si>
    <t>UND</t>
  </si>
  <si>
    <t>CARACTERISTICAS TECNICAS DE LOS SISTEMAS TECNOLOGICOS: INFORMATICA Y TELECOMUNICACIONES</t>
  </si>
  <si>
    <t>MÓDULO ADAPTADOR MTP-LC MULTIMODO OM4</t>
  </si>
  <si>
    <t>CABLE S/FTP CATEGORIA 7A LSZH</t>
  </si>
  <si>
    <t>GABINETE DE TELECOMUNICACIONES AUTOSOPORTADO DE 42RU (SALA DE TELECOMUNICACIONES)</t>
  </si>
  <si>
    <t>GABINETE DE SERVIDORES AUTOSOPORTADO DE 45 RU (CENTRO DE DATOS)</t>
  </si>
  <si>
    <t>GATEWAY de Comunicaciones (ISDN E1 &amp; FXO)</t>
  </si>
  <si>
    <t>TELÉFONOS IP TIPO USO GENERAL</t>
  </si>
  <si>
    <t>TELÉFONOS IP TIPO USO GERENCIAL</t>
  </si>
  <si>
    <t>CÁMARA DE VIDEO IP FIJA INTERIOR</t>
  </si>
  <si>
    <t xml:space="preserve"> SOFTWARE DE ADMINISTRACIÓN DE VIDEO</t>
  </si>
  <si>
    <t>ESTACIÓN DE OPERACIÓN Y MONITOREO</t>
  </si>
  <si>
    <t>PANTALLA DE MONITOREO</t>
  </si>
  <si>
    <t>CONTROL DE ASISTENCIA BIOMÉTRICO</t>
  </si>
  <si>
    <t>CERRADURA ELECTROMAGNÉTICA</t>
  </si>
  <si>
    <t>ESTACION ENFERMERAS</t>
  </si>
  <si>
    <t>PULSADOR CAMA</t>
  </si>
  <si>
    <t>TIRADOR DE BAÑO</t>
  </si>
  <si>
    <t>PULSADOR TIPO PEDAL O DE PIE</t>
  </si>
  <si>
    <t>LUMINARIA DE SOBREPUERTA</t>
  </si>
  <si>
    <t>07.13.19</t>
  </si>
  <si>
    <t>DETECTOR DE HUMO FOTOELÉCTRICO</t>
  </si>
  <si>
    <t>DETECTOR DE TEMPERATURA</t>
  </si>
  <si>
    <t>ESTACIÓN MANUAL DE ALARMA</t>
  </si>
  <si>
    <t>PARLANTE CON LUZ ESTROBOSCOPICA</t>
  </si>
  <si>
    <t>MODULO DE RELAY</t>
  </si>
  <si>
    <t>SOFTWARE DE GESTIÓN</t>
  </si>
  <si>
    <t>GATEWAY DE VOZ:</t>
  </si>
  <si>
    <t xml:space="preserve">CONSOLA DE PERIFONEO </t>
  </si>
  <si>
    <t>SISTEMA INDEPENDIENTE PARA AUDITORIO (SUM)</t>
  </si>
  <si>
    <t>CONSOLA MEZCLADORA DE SONIDO</t>
  </si>
  <si>
    <t>PARLANTE PARA AUDITORIO</t>
  </si>
  <si>
    <t>MICRÓFONO PARA AUDITORIO</t>
  </si>
  <si>
    <t xml:space="preserve">07.14.01 </t>
  </si>
  <si>
    <t xml:space="preserve">07.14.02 </t>
  </si>
  <si>
    <t xml:space="preserve">07.14.03 </t>
  </si>
  <si>
    <t xml:space="preserve">07.14.04 </t>
  </si>
  <si>
    <t xml:space="preserve">07.14.08  </t>
  </si>
  <si>
    <t>07.14.09.01</t>
  </si>
  <si>
    <t>07.14.09.02</t>
  </si>
  <si>
    <t>07.14.09.03</t>
  </si>
  <si>
    <t>07.14.09.04</t>
  </si>
  <si>
    <t xml:space="preserve">07.14.10 </t>
  </si>
  <si>
    <t>ESTACION BASE HF</t>
  </si>
  <si>
    <t>ESTACION BASE VHF</t>
  </si>
  <si>
    <t>TV DE ALTA DEFINICIÓN</t>
  </si>
  <si>
    <t>07.24.13</t>
  </si>
  <si>
    <t>07.24.14</t>
  </si>
  <si>
    <t>SENSOR DE NIVEL</t>
  </si>
  <si>
    <t>SENSOR DE NIVEL INTRINSICAMENTE SEGURO</t>
  </si>
  <si>
    <t>SENSOR DE PRESION PARA DIFERENCIAL DE AIRE</t>
  </si>
  <si>
    <t>SENSOR DE TEMPERATURA PARA AGUA</t>
  </si>
  <si>
    <t>SWITCH DE CORRIENTE</t>
  </si>
  <si>
    <t>SENSOR DE CAUDAL DE AGUA</t>
  </si>
  <si>
    <t>ACELEROGRAFO DIGITAL</t>
  </si>
  <si>
    <t>ACELEROGRAFO</t>
  </si>
  <si>
    <t>07.01.05.04</t>
  </si>
  <si>
    <t>SELLO CORTAFUEGO PARA PASE DE TUBERIAS</t>
  </si>
  <si>
    <t>DUCTOS</t>
  </si>
  <si>
    <t>DUCTO DE CONCRETO</t>
  </si>
  <si>
    <t>Lamina SCE-01 al SCE-21</t>
  </si>
  <si>
    <t>HORIZONTAL EN PLANTA</t>
  </si>
  <si>
    <t>VERTICAL DE GABINETE @ TECHO</t>
  </si>
  <si>
    <t>VERTICAL DE TECHO @ TECHO</t>
  </si>
  <si>
    <t>LAMINAS SCE-01 al SCE-21 / FIJADA A BANDEJA PORTACABLE</t>
  </si>
  <si>
    <t>LAMINAS SCE-01 al SCE-21</t>
  </si>
  <si>
    <t>LAMINA SCD-01 al SCD-20</t>
  </si>
  <si>
    <t>LAMINA SCD-01 al SCD-20 / FIJADA A BANDEJA PORTACABLE</t>
  </si>
  <si>
    <t>LAMINA BMS-01 al BMS-29 / FIJADA A BANDEJA PORTACABLE</t>
  </si>
  <si>
    <t>LAMINAS SCE-01 al SCE-21 / SALIDAS</t>
  </si>
  <si>
    <t>LAMINA SCD-01 al SCD-20 / SALIDAS</t>
  </si>
  <si>
    <t>LAMINA BMS-01 al BMS-29  / SALIDAS</t>
  </si>
  <si>
    <t>LAMINA ACI-01 al ACI-31 / SALIDAS</t>
  </si>
  <si>
    <t>LAMINAS SSE-01 al SSE-21 / SALIDAS</t>
  </si>
  <si>
    <t>LAMINAS SCE-01 al SCE-21 AREA EXTERIOR</t>
  </si>
  <si>
    <t>AREA EXTERIOR (SCE-01 a SCE-21) TIPO 1</t>
  </si>
  <si>
    <t>LAMINAS ACI-01 al ACI-31</t>
  </si>
  <si>
    <t>AREA EXTERIOR (SCE-01 a SCE-21)</t>
  </si>
  <si>
    <t>LAMINAS SSE-01 al SSE-21</t>
  </si>
  <si>
    <t>LAMINAS BMS-01 a BMS-29</t>
  </si>
  <si>
    <t>LAMINAS SCE-01 al SCE-21 / DE BANDEJA @ EXTERIORES</t>
  </si>
  <si>
    <t>Lamina BFO-01 a  BFO-06</t>
  </si>
  <si>
    <t>GDP-01  /  GB-P1-01</t>
  </si>
  <si>
    <t>GDP-01  /  GB-P1-02</t>
  </si>
  <si>
    <t>GDP-01  /  GB-P1-03</t>
  </si>
  <si>
    <t>GDP-01  /  GB-P1-04</t>
  </si>
  <si>
    <t>GDP-01  /  GB-P1-05</t>
  </si>
  <si>
    <t>GDP-01  /  GB-P2-01</t>
  </si>
  <si>
    <t>GDP-01  /  GB-P2-02</t>
  </si>
  <si>
    <t>GDP-01  /  GB-P3-01</t>
  </si>
  <si>
    <t>GDP-01  /  GB-P3-02</t>
  </si>
  <si>
    <t>GDP-01  /  GDP-02</t>
  </si>
  <si>
    <t>GDP-01  /  GDP-03</t>
  </si>
  <si>
    <t>GDP-01  /  GDP-04</t>
  </si>
  <si>
    <t>GDP-01  /  GDP-05</t>
  </si>
  <si>
    <t>GDP-01  /  GDP-06</t>
  </si>
  <si>
    <t>LAMINAS SCE-22</t>
  </si>
  <si>
    <t>LAMINAS SCE-01 al SCE-21 (CENTRO DE DATOS)</t>
  </si>
  <si>
    <t>GB-P1-01 / GB-P1-02 / GB-P1-03 / GB-P1-04 / GP-P1-05</t>
  </si>
  <si>
    <t>GB-P2-01 / GB-P2-02</t>
  </si>
  <si>
    <t>GB-P3-01 / GB-P3-02</t>
  </si>
  <si>
    <t>Especificaciones Tecnicas</t>
  </si>
  <si>
    <t>Equimapiento</t>
  </si>
  <si>
    <t>LAMINAS SSE-01 al SSE-21 / Especificaciones Tecnicas</t>
  </si>
  <si>
    <t>EQUIPAMIENTO</t>
  </si>
  <si>
    <t>LAMINAS SCE-01 a SCE-21</t>
  </si>
  <si>
    <t>DATA CENTER / Especificaciones Tecnicas / Lamina SCE-22</t>
  </si>
  <si>
    <t>Especificaciones Tecnicas / Lamina SCE-22</t>
  </si>
  <si>
    <t>SALA DE ADMINISTRACION SALA DE DATOS / HF</t>
  </si>
  <si>
    <t>SALA DE ADMINISTRACION SALA DE DATOS / VHF</t>
  </si>
  <si>
    <t>LAMINA SCD-01 al SCD-20 (VHF / HF)</t>
  </si>
  <si>
    <t>Lamina SCD-01 al SCD-24</t>
  </si>
  <si>
    <t>LAMINA BMS-01  -  BMS-29</t>
  </si>
  <si>
    <t>“RECONSTRUCCIÓN DEL HOSPITAL DE APOYO SAUL GARRIDO ROSILLO II-1, DISTRITO DE TUMBES - PROVINCIA DE TUMBES - DEPARTAMENTO DE TUMBES” - HOSPITAL PRINCIPAL</t>
  </si>
  <si>
    <t>DISTRITO DE TUMBES - PROVINCIA DE TUMBES - DEPARTAMENTO DE TUMBES</t>
  </si>
  <si>
    <t>ITEM</t>
  </si>
  <si>
    <t>DESCRIPCIÓN</t>
  </si>
  <si>
    <t>“MEJORAMIENTO DE LOS SERVICIOS DE SALUD DEL HOSPITAL II PASCO DE LA RED ASISTENCIAL PASCO-ESSALUD EN EL DISTRITO DE FUNDICION DE TINYAHUARCO, PROVINCIA DE PASCO Y DEPARTAMENTO DE PASCO”</t>
  </si>
  <si>
    <t>FORMULA:</t>
  </si>
  <si>
    <t>INSTALACIONES DE COMUNICACIONES,TRANSMISION DE VOZ Y DATOS</t>
  </si>
  <si>
    <t>Código Único de IPRESS – 1908</t>
  </si>
  <si>
    <t>PLANILLA DE METRADO</t>
  </si>
  <si>
    <t>HOSPITAL PRINCIPAL</t>
  </si>
  <si>
    <t>Rev. 1</t>
  </si>
  <si>
    <t xml:space="preserve">APROBADO POR </t>
  </si>
  <si>
    <t>Jefe de Proyecto:</t>
  </si>
  <si>
    <t>Ing. Edward Ceron Torres</t>
  </si>
  <si>
    <t>CIP: 61778</t>
  </si>
  <si>
    <t>Especialista :</t>
  </si>
  <si>
    <t>Cliente:</t>
  </si>
  <si>
    <t>GOBIERNO REGIONAL DE TUMBES</t>
  </si>
  <si>
    <t>Rev.</t>
  </si>
  <si>
    <t xml:space="preserve">Hecho Por </t>
  </si>
  <si>
    <t>Entregable</t>
  </si>
  <si>
    <t>Fecha</t>
  </si>
  <si>
    <t>Revisado</t>
  </si>
  <si>
    <t>Aprobado</t>
  </si>
  <si>
    <t>CONSORCIO CONSULTOR SUL GARRIDO</t>
  </si>
  <si>
    <t>TERCER ENTREGABLE</t>
  </si>
  <si>
    <t>Comentarios del cliente:</t>
  </si>
  <si>
    <t>COMUNICACIONES</t>
  </si>
  <si>
    <t>07.01.08</t>
  </si>
  <si>
    <t>07.01.08.01</t>
  </si>
  <si>
    <t>07.01.08.02</t>
  </si>
  <si>
    <t>07.01.08.03</t>
  </si>
  <si>
    <t>MOVIMIENTO DE TIERRAS</t>
  </si>
  <si>
    <t>EXCAVACION MANUAL PARA REDES COMUNICACIONES</t>
  </si>
  <si>
    <t>ELIMINACION MATERIAL EXCEDENTE C/MAQUINA</t>
  </si>
  <si>
    <t>m3</t>
  </si>
  <si>
    <t>TUBERIA CONDUIT FLEXIBLE Ø 4"</t>
  </si>
  <si>
    <t>SELLOCORTAFUEGO PARA SCE</t>
  </si>
  <si>
    <t>SELLOCORTAFUEGO PARA SCD</t>
  </si>
  <si>
    <t>RELLENO COMPACTADO DE ZANJA CON MATERIAL PROPIO</t>
  </si>
  <si>
    <t>Especificaciones Tecnicas / BMS-30</t>
  </si>
  <si>
    <t>07.01</t>
  </si>
  <si>
    <t>07.01.01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</si>
  <si>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</si>
  <si>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</si>
  <si>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</si>
  <si>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</si>
  <si>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</si>
  <si>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</si>
  <si>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</si>
  <si>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</si>
  <si>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07.10.</t>
  </si>
  <si>
    <t>07.11</t>
  </si>
  <si>
    <t>07.12</t>
  </si>
  <si>
    <t>07.13</t>
  </si>
  <si>
    <t>07.14</t>
  </si>
  <si>
    <t>07.15</t>
  </si>
  <si>
    <t>07.16</t>
  </si>
  <si>
    <t>07.17</t>
  </si>
  <si>
    <t>07.18</t>
  </si>
  <si>
    <t>07.19</t>
  </si>
  <si>
    <t>07.20</t>
  </si>
  <si>
    <t>07.21</t>
  </si>
  <si>
    <t>07.22</t>
  </si>
  <si>
    <t>07.23</t>
  </si>
  <si>
    <t>07.24</t>
  </si>
  <si>
    <t>07.25</t>
  </si>
  <si>
    <t>07.26</t>
  </si>
  <si>
    <t>07.27</t>
  </si>
  <si>
    <t>07.23.01</t>
  </si>
  <si>
    <t>07.25.01</t>
  </si>
  <si>
    <t>07.25.02</t>
  </si>
  <si>
    <t>07.25.03</t>
  </si>
  <si>
    <t>07.25.04</t>
  </si>
  <si>
    <t>07.25.05</t>
  </si>
  <si>
    <t>07.25.06</t>
  </si>
  <si>
    <t>07.25.07</t>
  </si>
  <si>
    <t>07.25.08</t>
  </si>
  <si>
    <t>07.25.09</t>
  </si>
  <si>
    <t>07.25.10</t>
  </si>
  <si>
    <t>SOFTWARE PARA SISTEMA RIS</t>
  </si>
  <si>
    <t>INTEGRACIÓN PACS/RIS</t>
  </si>
  <si>
    <t>HARDWARE PARA EL EQUIPAMIENTO DEL SISTEMA DE GESTIÓN DE IMÁGENES (PACS/RIS)</t>
  </si>
  <si>
    <t>SERVIDOR PARA PACS</t>
  </si>
  <si>
    <t>SERVIDOR PARA RIS</t>
  </si>
  <si>
    <t>MONITOR GRADO MÉDICO DE 5 MEGAPIXELES MONOCROMATICO</t>
  </si>
  <si>
    <t>GESTOR DE POLÍTICAS DE AUTENTICACIÓN (SOFTWARE DE GESTIÓN)</t>
  </si>
  <si>
    <t>LICENCIA DE SOFTWARE DE SERVIDOR Y LICENCIAS DE USUARIOS</t>
  </si>
  <si>
    <t>SOFTWARE CLIENTE DE GESTIÓN Y MONITORIZACIÓN</t>
  </si>
  <si>
    <t>SERVIDOR DE GESTIÓN, CONTROL, ALMACENAMIENTO</t>
  </si>
  <si>
    <t>TIRADOR DE DUCHA</t>
  </si>
  <si>
    <t>LICENCIA DE SOFTWARE DE SERVIDOR, ESTACIÓN DE TRABAJO Y LICENCIAS DE USUARIOS</t>
  </si>
  <si>
    <t>IMPRESORA PARA TARJETAS RFID</t>
  </si>
  <si>
    <t>TARJETAS DE PROXIMIDAD RFID</t>
  </si>
  <si>
    <t>LICENCIA DE SOFTWARE DE SERVIDORES, DE ESTACIONES DE TRABAJO, DE DECODERS Y LICENCIAS DE USUARIOS</t>
  </si>
  <si>
    <t>SISTEMA DE ADMINISTRACIÓN DE LA CENTRAL TELEFÓNICA (SOFTWARE DE GESTIÓN Y CONTROL)</t>
  </si>
  <si>
    <t>ORDENADOR HORIZONTAL DE CABLES DE 2RU</t>
  </si>
  <si>
    <t>ORDENADOR HORIZONTAL DE CABLES DE 1RU</t>
  </si>
  <si>
    <t>PATCH PANEL DE 24 PUERTOS</t>
  </si>
  <si>
    <t>PATCH PANEL DE 48 PUERTOS</t>
  </si>
  <si>
    <t>PATCH CORD S/FTP, PARA ÁREA DE TRABAJO</t>
  </si>
  <si>
    <t>PATCH CORD S/FTP, PARA GABINETE DE TELECOMUNICACIONES</t>
  </si>
  <si>
    <t>CABLE DE FIBRA ÓPTICA TRONCAL MTP/MTP MULTIMODO OM4 DE 24 HILOS</t>
  </si>
  <si>
    <t>PATCH CORD DE FIBRA ÓPTICA MULTIMODO OM4 LC/LC DÚPLEX</t>
  </si>
  <si>
    <t>FECHA: ABRIL-2022</t>
  </si>
  <si>
    <t>SUSTENTO DE METRADOS</t>
  </si>
  <si>
    <t>Ing. Carlos Domingo Guzman Ubillus</t>
  </si>
  <si>
    <t>CIP:46597</t>
  </si>
  <si>
    <t>30.04.2022</t>
  </si>
  <si>
    <t>07.25.11</t>
  </si>
  <si>
    <t>07.25.12</t>
  </si>
  <si>
    <t>SISTEMA DE TELEFONÍA IP</t>
  </si>
  <si>
    <t>Glb</t>
  </si>
  <si>
    <t>PANEL SECUNDARIO DE DETECCION Y ALARMA DE INCENDIO</t>
  </si>
  <si>
    <t>07.01.02.06</t>
  </si>
  <si>
    <t>CAMARA DE VIDEO IP MOVIL INTERIOR TIPO DOMO</t>
  </si>
  <si>
    <t>CÁMARA MOVIL EXTERIOR TIPO PTZ</t>
  </si>
  <si>
    <t>PULSADOR DE SALIDA PARA CONTROL DE ACCESO</t>
  </si>
  <si>
    <t>MICRÓFONO INALÁMBRICO: DE MANO</t>
  </si>
  <si>
    <t>MICRÓFONO CON PEDESTAL</t>
  </si>
  <si>
    <t>07.14.09.05</t>
  </si>
  <si>
    <t>07.16.09</t>
  </si>
  <si>
    <t>FIREWALL</t>
  </si>
  <si>
    <t>07.09.10</t>
  </si>
  <si>
    <t>07.10.11</t>
  </si>
  <si>
    <t>07.11.13</t>
  </si>
  <si>
    <t>07.13.20</t>
  </si>
  <si>
    <t>07.14.11</t>
  </si>
  <si>
    <t>07.15.04</t>
  </si>
  <si>
    <t>07.16.10</t>
  </si>
  <si>
    <t>DATA CENTER / Especificaciones Tecnicas</t>
  </si>
  <si>
    <t>07.18.07</t>
  </si>
  <si>
    <t>07.19.04</t>
  </si>
  <si>
    <t>07.20.13</t>
  </si>
  <si>
    <t>07.21.04</t>
  </si>
  <si>
    <t>07.22.04</t>
  </si>
  <si>
    <t>07.23.02</t>
  </si>
  <si>
    <t>07.24.15</t>
  </si>
  <si>
    <t>07.25.13</t>
  </si>
  <si>
    <t>07.26.03</t>
  </si>
  <si>
    <t>CONFIGURACION, PRUEBAS Y PUESTA EN MARCHA DE SISTEMA DE DETECCIÓN Y EXTINCIÓN DE INCENDIOS PARA EL CENTRO DE DATOS</t>
  </si>
  <si>
    <t>CAJA DE PASE PESADA EN F.G. CUADRADA 100x100x100 mm</t>
  </si>
  <si>
    <t>CAJA DE PASE PESADA EN F.G. CUADRADA 150x150x150 mm</t>
  </si>
  <si>
    <t>CAJA DE PASE CUADRADA 300x300x300 mm</t>
  </si>
  <si>
    <t>CAJA DE PASE CUADRADA 300x300x200 mm</t>
  </si>
  <si>
    <t>CAJA DE PASE CUADRADA 400x300x150 mm</t>
  </si>
  <si>
    <t>07.12.13</t>
  </si>
  <si>
    <t>SCE / ACI / SCD / SSE / BMS - (AREA EXTERIOR)</t>
  </si>
  <si>
    <t>LAMINA BMS-01 al BMS-29 / CAJAS DE PASE TIPO 2</t>
  </si>
  <si>
    <t>LAMINAS SCE-01 al SCE-21 / CAJAS DE PASE TIPO 2</t>
  </si>
  <si>
    <t>LAMINAS SCE-01 al SCE-21 AREA EXTERIOR / CAJAS DE PASE TIPO 2</t>
  </si>
  <si>
    <t>LAMINAS SCE-01 al SCE-21 / CAJAS DE PASE TIPO 1</t>
  </si>
  <si>
    <t>LAMINA BMS-01 al BMS-29 / CAJAS DE PASE TIPO 1</t>
  </si>
  <si>
    <t>LAMINA ACI-01 al ACI-31 / CAJAS DE PASE TIPO 1</t>
  </si>
  <si>
    <t>LAMINA SCD-01 al SCD-20 / CAJAS DE PASE TIPO 1</t>
  </si>
  <si>
    <t>INSTALACION Y CONFIGURACION, PRUEBAS Y PUESTA EN MARCHA DE SISTEMA DE TELEFONÍA IP</t>
  </si>
  <si>
    <t xml:space="preserve">INSTALACION Y CONFIGURACION, PRUEBAS Y PUESTA EN MARCHA DE SISTEMA DE VIDEO VIGILANCIA-CCTV </t>
  </si>
  <si>
    <t>INSTALACION Y CONFIGURACION, PRUEBAS Y PUESTA EN MARCHA DE SISTEMA DE CONTROL DE ACCESO</t>
  </si>
  <si>
    <t>INSTALACION Y CONFIGURACION, PRUEBAS Y PUESTA EN MARCHA DE SISTEMA DE SONIDO AMBIENTAL Y PERIFONEO</t>
  </si>
  <si>
    <t>INSTALACION Y CONFIGURACION, PRUEBAS Y PUESTA EN MARCHA DE SISTEMA DE DETECCIÓN Y ALARMA DE INCENDIOS</t>
  </si>
  <si>
    <t>INSTALACION Y CONFIGURACION, PRUEBAS Y PUESTA EN MARCHA DE SISTEMA PARA LLAMADA DE ENFERMERA</t>
  </si>
  <si>
    <t>INSTALACION Y CONFIGURACION, PRUEBAS Y PUESTA EN MARCHA DE SISTEMA DE RELOJES SINCRONIZADOS</t>
  </si>
  <si>
    <t>INSTALACION Y CONFIGURACION, PRUEBAS Y PUESTA EN MARCHA DE SISTEMA DE CONECTIVIDAD INFORMÁTICA FÍSICA E INALÁMBRICA</t>
  </si>
  <si>
    <t>INSTALACION Y CONFIGURACION, PRUEBAS Y PUESTA EN MARCHA DE SISTEMA DE COMUNICACIÓN POR RADIO VHF/HF</t>
  </si>
  <si>
    <t>INSTALACION Y CONFIGURACION, PRUEBAS Y PUESTA EN MARCHA DE SISTEMA DE TELEVISIÓN (CATV)</t>
  </si>
  <si>
    <t>INSTALACION Y CONFIGURACION, PRUEBAS Y PUESTA EN MARCHA DE SISTEMA DE DETECCIÓN Y EXTINCIÓN DE INCENDIOS PARA EL CENTRO DE DATOS</t>
  </si>
  <si>
    <t>INSTALACION Y CONFIGURACION, PRUEBAS Y PUESTA EN MARCHA DE SISTEMA DE TELECONSULAS</t>
  </si>
  <si>
    <t>07.23.03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</si>
</sst>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1"/>
      <color rgb="FF0070C0"/>
      <name val="Arial Narrow"/>
      <family val="2"/>
    </font>
    <font>
      <sz val="10"/>
      <color indexed="8"/>
      <name val="MS Sans Serif"/>
    </font>
    <font>
      <b/>
      <sz val="14"/>
      <color theme="1"/>
      <name val="Calibri"/>
      <family val="2"/>
      <scheme val="minor"/>
    </font>
    <font>
      <b/>
      <sz val="10"/>
      <color indexed="8"/>
      <name val="MS Sans Serif"/>
    </font>
    <font>
      <u/>
      <sz val="11"/>
      <color theme="1"/>
      <name val="Calibri"/>
      <family val="2"/>
      <scheme val="minor"/>
    </font>
    <font>
      <sz val="8"/>
      <color indexed="8"/>
      <name val="MS Sans Serif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 style="thin">
        <color rgb="FF505050"/>
      </right>
      <top/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</cellStyleXfs>
  <cellXfs count="239">
    <xf numFmtId="0" fontId="0" fillId="0" borderId="0" xfId="0"/>
    <xf numFmtId="0" fontId="9" fillId="0" borderId="0" xfId="0" applyFont="1" applyFill="1"/>
    <xf numFmtId="0" fontId="8" fillId="0" borderId="0" xfId="3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/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17" fontId="8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4" fontId="13" fillId="2" borderId="5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4" fillId="3" borderId="3" xfId="0" applyFont="1" applyFill="1" applyBorder="1" applyAlignment="1" applyProtection="1">
      <alignment vertical="center"/>
      <protection locked="0"/>
    </xf>
    <xf numFmtId="0" fontId="14" fillId="3" borderId="4" xfId="0" applyFont="1" applyFill="1" applyBorder="1" applyAlignment="1" applyProtection="1">
      <alignment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horizontal="right" vertical="center" indent="1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2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3" fillId="0" borderId="11" xfId="0" applyFont="1" applyFill="1" applyBorder="1" applyAlignment="1" applyProtection="1">
      <alignment horizontal="left" vertical="center" indent="9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vertical="center"/>
      <protection locked="0"/>
    </xf>
    <xf numFmtId="0" fontId="14" fillId="0" borderId="16" xfId="0" applyFont="1" applyFill="1" applyBorder="1" applyAlignment="1" applyProtection="1">
      <alignment horizontal="right" vertical="center" indent="1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2" fontId="14" fillId="0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horizontal="left" vertical="center" indent="9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 applyProtection="1">
      <alignment horizontal="center" vertical="center"/>
      <protection locked="0"/>
    </xf>
    <xf numFmtId="37" fontId="14" fillId="0" borderId="7" xfId="0" applyNumberFormat="1" applyFont="1" applyFill="1" applyBorder="1" applyAlignment="1">
      <alignment horizontal="center" vertical="center"/>
    </xf>
    <xf numFmtId="37" fontId="14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37" fontId="1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left" vertical="center" indent="9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wrapText="1" indent="9"/>
      <protection locked="0"/>
    </xf>
    <xf numFmtId="0" fontId="13" fillId="0" borderId="8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 applyProtection="1">
      <alignment horizontal="center" vertical="center"/>
      <protection locked="0"/>
    </xf>
    <xf numFmtId="1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3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indent="7"/>
      <protection locked="0"/>
    </xf>
    <xf numFmtId="2" fontId="14" fillId="0" borderId="8" xfId="1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left" vertical="center" indent="9"/>
      <protection locked="0"/>
    </xf>
    <xf numFmtId="2" fontId="14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4" fontId="14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/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39" fontId="14" fillId="0" borderId="8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horizontal="left" vertical="center" indent="9"/>
      <protection locked="0"/>
    </xf>
    <xf numFmtId="1" fontId="14" fillId="0" borderId="11" xfId="0" applyNumberFormat="1" applyFont="1" applyFill="1" applyBorder="1" applyAlignment="1" applyProtection="1">
      <alignment horizontal="center" vertical="center"/>
      <protection locked="0"/>
    </xf>
    <xf numFmtId="37" fontId="14" fillId="0" borderId="11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 applyProtection="1">
      <alignment horizontal="center" vertical="center"/>
      <protection locked="0"/>
    </xf>
    <xf numFmtId="2" fontId="14" fillId="0" borderId="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2" fontId="14" fillId="0" borderId="18" xfId="1" applyNumberFormat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" fontId="15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Alignment="1" applyProtection="1">
      <alignment vertical="center"/>
      <protection locked="0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39" fontId="14" fillId="0" borderId="11" xfId="0" applyNumberFormat="1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indent="10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4" fontId="8" fillId="0" borderId="0" xfId="0" applyNumberFormat="1" applyFont="1" applyAlignment="1" applyProtection="1">
      <alignment vertical="center"/>
      <protection locked="0"/>
    </xf>
    <xf numFmtId="0" fontId="14" fillId="0" borderId="11" xfId="0" applyFont="1" applyFill="1" applyBorder="1" applyAlignment="1">
      <alignment horizontal="left" vertical="center" indent="8"/>
    </xf>
    <xf numFmtId="2" fontId="14" fillId="0" borderId="7" xfId="0" applyNumberFormat="1" applyFont="1" applyFill="1" applyBorder="1" applyAlignment="1" applyProtection="1">
      <alignment horizontal="center" vertical="center"/>
      <protection locked="0"/>
    </xf>
    <xf numFmtId="2" fontId="14" fillId="0" borderId="12" xfId="0" applyNumberFormat="1" applyFont="1" applyFill="1" applyBorder="1" applyAlignment="1" applyProtection="1">
      <alignment horizontal="center" vertical="center"/>
      <protection locked="0"/>
    </xf>
    <xf numFmtId="2" fontId="14" fillId="0" borderId="14" xfId="0" applyNumberFormat="1" applyFont="1" applyFill="1" applyBorder="1" applyAlignment="1" applyProtection="1">
      <alignment horizontal="center" vertical="center"/>
      <protection locked="0"/>
    </xf>
    <xf numFmtId="1" fontId="14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7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4" fontId="7" fillId="0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Fill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horizontal="left" vertical="center" indent="9"/>
      <protection locked="0"/>
    </xf>
    <xf numFmtId="0" fontId="15" fillId="0" borderId="11" xfId="0" applyFont="1" applyFill="1" applyBorder="1" applyAlignment="1" applyProtection="1">
      <alignment horizontal="left" vertical="center" indent="9"/>
      <protection locked="0"/>
    </xf>
    <xf numFmtId="1" fontId="14" fillId="0" borderId="11" xfId="1" applyNumberFormat="1" applyFont="1" applyFill="1" applyBorder="1" applyAlignment="1" applyProtection="1">
      <alignment horizontal="center" vertical="center"/>
      <protection locked="0"/>
    </xf>
    <xf numFmtId="39" fontId="14" fillId="0" borderId="8" xfId="1" applyNumberFormat="1" applyFont="1" applyFill="1" applyBorder="1" applyAlignment="1" applyProtection="1">
      <alignment horizontal="center" vertical="center"/>
      <protection locked="0"/>
    </xf>
    <xf numFmtId="39" fontId="14" fillId="0" borderId="7" xfId="1" applyNumberFormat="1" applyFont="1" applyFill="1" applyBorder="1" applyAlignment="1" applyProtection="1">
      <alignment horizontal="center" vertical="center"/>
      <protection locked="0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left" vertical="center" indent="9"/>
      <protection locked="0"/>
    </xf>
    <xf numFmtId="2" fontId="14" fillId="0" borderId="11" xfId="1" applyNumberFormat="1" applyFont="1" applyFill="1" applyBorder="1" applyAlignment="1" applyProtection="1">
      <alignment horizontal="center" vertical="center"/>
      <protection locked="0"/>
    </xf>
    <xf numFmtId="0" fontId="14" fillId="0" borderId="11" xfId="4" applyFont="1" applyFill="1" applyBorder="1" applyAlignment="1" applyProtection="1">
      <alignment horizontal="right" vertical="center" wrapText="1"/>
      <protection locked="0"/>
    </xf>
    <xf numFmtId="1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left" vertical="center" indent="7"/>
      <protection locked="0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left" vertical="center"/>
    </xf>
    <xf numFmtId="0" fontId="9" fillId="4" borderId="1" xfId="0" applyFont="1" applyFill="1" applyBorder="1"/>
    <xf numFmtId="0" fontId="9" fillId="4" borderId="5" xfId="0" applyFont="1" applyFill="1" applyBorder="1"/>
    <xf numFmtId="0" fontId="10" fillId="4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4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 applyProtection="1">
      <alignment horizontal="center" vertical="center"/>
      <protection locked="0"/>
    </xf>
    <xf numFmtId="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/>
    </xf>
    <xf numFmtId="0" fontId="14" fillId="0" borderId="23" xfId="0" applyFont="1" applyBorder="1"/>
    <xf numFmtId="0" fontId="14" fillId="0" borderId="24" xfId="0" applyFont="1" applyBorder="1"/>
    <xf numFmtId="2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 indent="5"/>
      <protection locked="0"/>
    </xf>
    <xf numFmtId="0" fontId="17" fillId="0" borderId="11" xfId="0" applyFont="1" applyFill="1" applyBorder="1" applyAlignment="1">
      <alignment horizontal="left" vertical="center" indent="14"/>
    </xf>
    <xf numFmtId="0" fontId="18" fillId="0" borderId="11" xfId="0" applyFont="1" applyFill="1" applyBorder="1" applyAlignment="1">
      <alignment horizontal="left" vertical="center" indent="14"/>
    </xf>
    <xf numFmtId="0" fontId="14" fillId="0" borderId="7" xfId="0" applyFont="1" applyFill="1" applyBorder="1" applyAlignment="1" applyProtection="1">
      <alignment horizontal="left" vertical="center" indent="1"/>
      <protection locked="0"/>
    </xf>
    <xf numFmtId="0" fontId="14" fillId="0" borderId="11" xfId="0" applyFont="1" applyFill="1" applyBorder="1" applyAlignment="1">
      <alignment horizontal="left" vertical="center" wrapText="1" indent="1"/>
    </xf>
    <xf numFmtId="37" fontId="14" fillId="6" borderId="7" xfId="0" applyNumberFormat="1" applyFont="1" applyFill="1" applyBorder="1" applyAlignment="1">
      <alignment horizontal="center" vertical="center"/>
    </xf>
    <xf numFmtId="37" fontId="14" fillId="6" borderId="25" xfId="1" applyNumberFormat="1" applyFont="1" applyFill="1" applyBorder="1" applyAlignment="1" applyProtection="1">
      <alignment horizontal="center" vertical="center"/>
      <protection locked="0"/>
    </xf>
    <xf numFmtId="37" fontId="14" fillId="6" borderId="11" xfId="0" applyNumberFormat="1" applyFont="1" applyFill="1" applyBorder="1" applyAlignment="1">
      <alignment horizontal="center" vertical="center"/>
    </xf>
    <xf numFmtId="37" fontId="14" fillId="0" borderId="11" xfId="1" applyNumberFormat="1" applyFont="1" applyFill="1" applyBorder="1" applyAlignment="1" applyProtection="1">
      <alignment horizontal="center" vertical="center"/>
      <protection locked="0"/>
    </xf>
    <xf numFmtId="37" fontId="14" fillId="6" borderId="26" xfId="1" applyNumberFormat="1" applyFont="1" applyFill="1" applyBorder="1" applyAlignment="1" applyProtection="1">
      <alignment horizontal="center" vertical="center"/>
      <protection locked="0"/>
    </xf>
    <xf numFmtId="2" fontId="4" fillId="0" borderId="8" xfId="1" applyNumberFormat="1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left" vertical="center" indent="9"/>
      <protection locked="0"/>
    </xf>
    <xf numFmtId="0" fontId="14" fillId="0" borderId="0" xfId="0" applyFont="1" applyFill="1" applyAlignment="1">
      <alignment horizontal="left" vertical="center"/>
    </xf>
    <xf numFmtId="0" fontId="19" fillId="0" borderId="0" xfId="5"/>
    <xf numFmtId="0" fontId="19" fillId="0" borderId="0" xfId="5" applyAlignment="1">
      <alignment horizontal="center"/>
    </xf>
    <xf numFmtId="0" fontId="6" fillId="0" borderId="0" xfId="5" applyFont="1" applyAlignment="1">
      <alignment horizontal="center" vertical="center"/>
    </xf>
    <xf numFmtId="0" fontId="19" fillId="0" borderId="19" xfId="5" applyBorder="1"/>
    <xf numFmtId="0" fontId="19" fillId="0" borderId="27" xfId="5" applyBorder="1" applyAlignment="1">
      <alignment horizontal="center"/>
    </xf>
    <xf numFmtId="0" fontId="19" fillId="0" borderId="27" xfId="5" applyBorder="1"/>
    <xf numFmtId="0" fontId="23" fillId="0" borderId="27" xfId="5" applyFont="1" applyBorder="1" applyAlignment="1">
      <alignment wrapText="1"/>
    </xf>
    <xf numFmtId="0" fontId="23" fillId="0" borderId="27" xfId="5" applyFont="1" applyBorder="1"/>
    <xf numFmtId="0" fontId="13" fillId="0" borderId="7" xfId="0" applyFont="1" applyFill="1" applyBorder="1" applyAlignment="1" applyProtection="1">
      <alignment horizontal="left" vertical="center" indent="9"/>
      <protection locked="0"/>
    </xf>
    <xf numFmtId="37" fontId="14" fillId="0" borderId="25" xfId="1" applyNumberFormat="1" applyFont="1" applyFill="1" applyBorder="1" applyAlignment="1" applyProtection="1">
      <alignment horizontal="center" vertical="center"/>
      <protection locked="0"/>
    </xf>
    <xf numFmtId="37" fontId="14" fillId="0" borderId="26" xfId="1" applyNumberFormat="1" applyFont="1" applyFill="1" applyBorder="1" applyAlignment="1" applyProtection="1">
      <alignment horizontal="center" vertical="center"/>
      <protection locked="0"/>
    </xf>
    <xf numFmtId="0" fontId="8" fillId="4" borderId="1" xfId="0" quotePrefix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4" borderId="1" xfId="0" quotePrefix="1" applyFont="1" applyFill="1" applyBorder="1" applyAlignment="1">
      <alignment horizontal="left"/>
    </xf>
    <xf numFmtId="0" fontId="13" fillId="0" borderId="0" xfId="0" applyFont="1" applyAlignment="1" applyProtection="1">
      <alignment horizontal="left" vertical="center" wrapText="1"/>
      <protection locked="0"/>
    </xf>
    <xf numFmtId="0" fontId="2" fillId="0" borderId="0" xfId="5" applyFont="1" applyAlignment="1">
      <alignment vertical="center"/>
    </xf>
    <xf numFmtId="1" fontId="16" fillId="0" borderId="11" xfId="1" applyNumberFormat="1" applyFont="1" applyFill="1" applyBorder="1" applyAlignment="1" applyProtection="1">
      <alignment horizontal="center" vertical="center"/>
      <protection locked="0"/>
    </xf>
    <xf numFmtId="1" fontId="4" fillId="0" borderId="11" xfId="1" applyNumberFormat="1" applyFont="1" applyFill="1" applyBorder="1" applyAlignment="1" applyProtection="1">
      <alignment horizontal="center" vertical="center"/>
      <protection locked="0"/>
    </xf>
    <xf numFmtId="1" fontId="4" fillId="0" borderId="26" xfId="1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left" vertical="center" indent="8"/>
      <protection locked="0"/>
    </xf>
    <xf numFmtId="0" fontId="23" fillId="0" borderId="28" xfId="5" applyFont="1" applyBorder="1" applyAlignment="1">
      <alignment horizontal="center"/>
    </xf>
    <xf numFmtId="0" fontId="23" fillId="0" borderId="29" xfId="5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19" fillId="0" borderId="19" xfId="5" applyBorder="1" applyAlignment="1">
      <alignment horizontal="center"/>
    </xf>
    <xf numFmtId="0" fontId="19" fillId="0" borderId="28" xfId="5" applyBorder="1" applyAlignment="1">
      <alignment horizontal="center"/>
    </xf>
    <xf numFmtId="0" fontId="19" fillId="0" borderId="29" xfId="5" applyBorder="1" applyAlignment="1">
      <alignment horizontal="center"/>
    </xf>
    <xf numFmtId="0" fontId="19" fillId="0" borderId="30" xfId="5" applyBorder="1" applyAlignment="1">
      <alignment horizontal="left" vertical="top"/>
    </xf>
    <xf numFmtId="0" fontId="19" fillId="0" borderId="31" xfId="5" applyBorder="1" applyAlignment="1">
      <alignment horizontal="left" vertical="top"/>
    </xf>
    <xf numFmtId="0" fontId="19" fillId="0" borderId="32" xfId="5" applyBorder="1" applyAlignment="1">
      <alignment horizontal="left" vertical="top"/>
    </xf>
    <xf numFmtId="0" fontId="19" fillId="0" borderId="33" xfId="5" applyBorder="1" applyAlignment="1">
      <alignment horizontal="left" vertical="top"/>
    </xf>
    <xf numFmtId="0" fontId="19" fillId="0" borderId="0" xfId="5" applyAlignment="1">
      <alignment horizontal="left" vertical="top"/>
    </xf>
    <xf numFmtId="0" fontId="19" fillId="0" borderId="34" xfId="5" applyBorder="1" applyAlignment="1">
      <alignment horizontal="left" vertical="top"/>
    </xf>
    <xf numFmtId="0" fontId="19" fillId="0" borderId="35" xfId="5" applyBorder="1" applyAlignment="1">
      <alignment horizontal="left" vertical="top"/>
    </xf>
    <xf numFmtId="0" fontId="19" fillId="0" borderId="36" xfId="5" applyBorder="1" applyAlignment="1">
      <alignment horizontal="left" vertical="top"/>
    </xf>
    <xf numFmtId="0" fontId="19" fillId="0" borderId="37" xfId="5" applyBorder="1" applyAlignment="1">
      <alignment horizontal="left" vertical="top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6">
    <cellStyle name="_x0004_¥ 2" xfId="2" xr:uid="{00000000-0005-0000-0000-000000000000}"/>
    <cellStyle name="Millares" xfId="1" builtinId="3"/>
    <cellStyle name="Normal" xfId="0" builtinId="0"/>
    <cellStyle name="Normal 11" xfId="4" xr:uid="{00000000-0005-0000-0000-000003000000}"/>
    <cellStyle name="Normal 4" xfId="3" xr:uid="{00000000-0005-0000-0000-000004000000}"/>
    <cellStyle name="Normal 7 3" xfId="5" xr:uid="{7499021C-8BD4-4E47-ABAF-C01C4D6E9B9D}"/>
  </cellStyles>
  <dxfs count="0"/>
  <tableStyles count="0" defaultTableStyle="TableStyleMedium9" defaultPivotStyle="PivotStyleLight16"/>
  <colors>
    <mruColors>
      <color rgb="FF00FFFF"/>
      <color rgb="FF00FF99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8</xdr:col>
      <xdr:colOff>340367</xdr:colOff>
      <xdr:row>5</xdr:row>
      <xdr:rowOff>43403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22BFDE-579E-49FA-A8CD-95F84ECC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" y="160020"/>
          <a:ext cx="4462787" cy="752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Mis%20documentos\Mis%20documentos\varpslv\ARQ%20IRIS\TRUJILLO\VAL%2001\My%20Pictures\Mis%20documentos\INPE\INPE\Valoriz01-AD-03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e&#241;o14\data1%20(d)\1&#186;%20PROYECTOS%20DESARROLLADOS\A&#209;O%202010\12&#186;%20DICIEMBRE%202010\SUNAT%20-%20TARAPOTO\METRADOS\1.-%20ENTREGA\01%20%20ESTRUCTURAS\ESTRUCTURAS%20-%20SUNAT%20-%20TARAPO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e&#241;o14\DATA1%20(D)\1&#186;%20PROYECTOS%20DESARROLLADOS\A&#209;O%202010\SUNAT%20-%20PUCALLPA\METRADOS\01%20%20ESTRUCTURAS\ESTRUCTURAS%20-%20SUNAT%20-%20PUCALLP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varpsalv\ALMASA\3H\valoriz%201%20Adicio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Mis%20documentos\Mis%20documentos\varpslv\ARQ%20IRIS\TRUJILLO\VAL%2001\VAL%20001%20EL%20MILAGRRO%20TRUJILL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Mis%20documentos\sedapal%20obras%20Licit\2003%20SEDAPAL\L.P.N.%200020-2003-SEDAPAL\LP_020_SEDAPAL\Presupuesto%20LP%2020%20al%20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Documents%20and%20Settings\LC\Escritorio\sjl\PROY.%20JAVIER%20PRADO%20-%20REGION%20LIMA\CARRETERA%20CENTRAL\reajuste%20val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1\d\Documents%20and%20Settings\LC\Escritorio\sjl\PROY.%20JAVIER%20PRADO%20-%20REGION%20LIMA\CARRETERA%20CENTRAL\REHABILITACION%20%20Y%20PARCHADO%20DE%20PISTAS%20EN%20JAVIER%20PR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OME\Escritorio\01.-%20METRADOS%20ARQUITECTURA%20TORIB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-1/30.-PALPA/1.-ENTEGA%20CUARTO%20ENTEGABLE%20COSTOS/2.-ENTREGA%20C.S%20PALPA%20PRINCIAL/1.-IMPRIMIR%20H.PRINCIPAL/1.-OP/METRADOS/1.-METRADO%20OP%20PRINCIPAL%20PALPA%2005.08.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JAIME\NAYLAMP\TABLER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-CAD\COLEGIOS%20CAJAMARCA\FINAL%20COLEGIOS%20280612\METRADO%20DE%20ACERO%20ASUNC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YNALDO%20PARRA/PROYECTOS/2019/355.CASTROVIRREYNA/15.07.2019/METRADOS/1.%20COM-CASTROVIRREYN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HER/Downloads/Mis%20documentos/JAIME/NAYLAMP/TABLER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lopezd\Downloads\Mis%20documentos\JAIME\NAYLAMP\TABLE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-CE ALF"/>
      <sheetName val="FP"/>
      <sheetName val="AMORTIZAEFC"/>
      <sheetName val="DEDUEF"/>
      <sheetName val="DEDUMA"/>
      <sheetName val="REAJUSTE"/>
      <sheetName val="RESUMEN (4)"/>
      <sheetName val="MEMVAL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OBRAS PROVISIONALES"/>
      <sheetName val="TRABAJOS PRELIMINARES(01)"/>
      <sheetName val="TRABAJOS PRELIMINARES(02)"/>
      <sheetName val="MOVIMIENTO DE TIERRAS"/>
      <sheetName val="SOLADOS"/>
      <sheetName val="FALSO CIMIENTO"/>
      <sheetName val="CIMIENTO CORRIDO"/>
      <sheetName val="SOBRECIMIENTO"/>
      <sheetName val="FALSO PISO"/>
      <sheetName val="ZAPATAS COMBINADAS"/>
      <sheetName val="VIGA DE CIMENTACION"/>
      <sheetName val="COLUMNAS"/>
      <sheetName val="COLUMNAS CONF."/>
      <sheetName val="COLUMNAS AMARRE"/>
      <sheetName val="PLACAS FC = 245"/>
      <sheetName val="VIGAS"/>
      <sheetName val="VIGAS DE CONF"/>
      <sheetName val="VIGAS DE AMARRE"/>
      <sheetName val="LOSA ALIGERADA H = 0.20 M "/>
      <sheetName val="LOSA SOLIDA"/>
      <sheetName val="ESCALERAS"/>
      <sheetName val="CISTERNA SUBTERRANEA"/>
      <sheetName val="COLGAJO"/>
      <sheetName val="VARIOS"/>
      <sheetName val="EXCAV. SOBRECIMIENTO"/>
    </sheetNames>
    <sheetDataSet>
      <sheetData sheetId="0">
        <row r="4">
          <cell r="B4" t="str">
            <v>SUPERINTENDENCIA NACIONAL DE ADMINISTRACION TRIBUTARIA - SUNAT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OBRAS PROVISIONALES"/>
      <sheetName val="TRABAJOS PRELIMINARES (1)"/>
      <sheetName val="TRABAJOS PRELIMINARES(02)"/>
      <sheetName val="MOVIMIENTO DE TIERRAS"/>
      <sheetName val="SOLADOS"/>
      <sheetName val="FALSO CIMIENTO"/>
      <sheetName val="FALSA ZAPATA F'c 100"/>
      <sheetName val="CIMIENTO CORRIDO"/>
      <sheetName val="SOBRECIMIENTO "/>
      <sheetName val="FALSO PISO"/>
      <sheetName val="ZAPATAS CONECTADAS, F'c 210"/>
      <sheetName val="VIGA DE CIMENTACION"/>
      <sheetName val="COLUMNAS, F'c 245"/>
      <sheetName val="COLUMNAS DE CONFIN. F'c 210"/>
      <sheetName val="COLUMNAS DE AMARRE. F'c 210"/>
      <sheetName val="PLACAS, F'c 245"/>
      <sheetName val="VIGAS "/>
      <sheetName val="VIGA DE CONFINAMIENTO"/>
      <sheetName val="VIGAS DE AMARRE. F'c 210"/>
      <sheetName val="LOSA ALIG. H=20; 1DIR."/>
      <sheetName val="LOSA SOLIDA "/>
      <sheetName val="ESCALERAS "/>
      <sheetName val="CISTERNA SUBTERRANEA"/>
      <sheetName val="COLGAJOS"/>
      <sheetName val="VARIOS"/>
      <sheetName val="EXCAV. SOBRECIMIENTO"/>
      <sheetName val="COLUMNAS, F'c 245 (2)"/>
      <sheetName val="PLACAS, F'c 245 (2)"/>
    </sheetNames>
    <sheetDataSet>
      <sheetData sheetId="0" refreshError="1">
        <row r="4">
          <cell r="B4" t="str">
            <v>SUPERINTENDENCIA NACIONAL DE ADMINISTRACION TRIBUTARIA - SUNAT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_MOD"/>
      <sheetName val="ARQ_MOD "/>
      <sheetName val="PPACTADOS"/>
      <sheetName val="IE_MOD"/>
      <sheetName val="Hoja2"/>
      <sheetName val="RESUMEN"/>
      <sheetName val="MEMVAL0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_DORMITORIO"/>
      <sheetName val="EST_ENCIMAD"/>
      <sheetName val="FP DORMITORIO"/>
      <sheetName val="FP MUROS"/>
      <sheetName val="D-ad. Efect"/>
      <sheetName val="Reintegro"/>
      <sheetName val="AMORDI"/>
      <sheetName val="AMORTIZA MAT"/>
      <sheetName val="RESUMEN"/>
      <sheetName val="Hoja1"/>
      <sheetName val="CARATULA"/>
      <sheetName val="MEMVAL0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FRENTE"/>
      <sheetName val="FORMATO F1"/>
      <sheetName val="RES F1"/>
      <sheetName val="FORMATO F2 (2)"/>
      <sheetName val="RES F2 (2)"/>
      <sheetName val="FORMATO F2 (3)"/>
      <sheetName val="RES F2 (3)"/>
      <sheetName val="FORMATO F2 (4)"/>
      <sheetName val="RES F2 (4)"/>
      <sheetName val="FORMATO F2 (5)"/>
      <sheetName val="RES F2 (5)"/>
      <sheetName val="FORMATO F2 (6)"/>
      <sheetName val="RES F2 (6)"/>
      <sheetName val="FORMATO F2 (7)"/>
      <sheetName val="RES F2 (7)"/>
    </sheetNames>
    <sheetDataSet>
      <sheetData sheetId="0" refreshError="1"/>
      <sheetData sheetId="1"/>
      <sheetData sheetId="2">
        <row r="42">
          <cell r="D42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am ef+mat"/>
      <sheetName val="reaj"/>
      <sheetName val="ef"/>
      <sheetName val="est"/>
      <sheetName val="arq"/>
      <sheetName val="san"/>
      <sheetName val="ele"/>
      <sheetName val="control"/>
      <sheetName val="ind"/>
      <sheetName val="se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PTO-PARCHADO"/>
      <sheetName val="METRADOS-LECARO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BELLON C"/>
      <sheetName val="PABELLON D"/>
      <sheetName val="PABELLON E"/>
      <sheetName val="PABELLON  F"/>
      <sheetName val="PABELLON G-1"/>
      <sheetName val="PABELLON G-2"/>
      <sheetName val="COMEDOR"/>
      <sheetName val="PISCINA"/>
      <sheetName val="POLIDEPORTIVO"/>
      <sheetName val="ESC. &quot;A1&quot;"/>
      <sheetName val="ESC. &quot;A2&quot;"/>
      <sheetName val="ESC. &quot;C&quot;"/>
      <sheetName val="ESC. &quot;D&quot;"/>
      <sheetName val="ESC. &quot;E&quot;"/>
      <sheetName val="ESC. &quot;F&quot;"/>
      <sheetName val="ESC. &quot;G1&quot;"/>
      <sheetName val="ESCALERA ASCENSOR Y SS. HH."/>
      <sheetName val="PUENTE A-B"/>
      <sheetName val="PUENTE B"/>
      <sheetName val="PUENTE C"/>
      <sheetName val="PUENTE C-D"/>
      <sheetName val="PUENTE G1-C"/>
      <sheetName val="PUENTE G1-G2"/>
      <sheetName val="R. OBRAS NUEVAS TORIBIO C."/>
      <sheetName val="PABELLON A"/>
      <sheetName val="PABELLON B"/>
      <sheetName val="REFORZ SS.HH."/>
      <sheetName val="CIST-TK-REHAB."/>
      <sheetName val="R. OBRAS REFORZAMIENTO"/>
      <sheetName val="LOSA DEPORT.01"/>
      <sheetName val="LOSA DEPORT.02"/>
      <sheetName val="PATIO RAMPAS GRAD.Y M"/>
      <sheetName val="CIST.15-TK.5"/>
      <sheetName val="CIST.26-TK.14"/>
      <sheetName val="CASETA DE GUARDIANIA"/>
      <sheetName val="SUB-ESTACION"/>
      <sheetName val="CASETA DE BOMB. Y DE COMP."/>
      <sheetName val="ESTRADO"/>
      <sheetName val="R. OBRAS EXTERIORES"/>
      <sheetName val="CERCOS P. REJA"/>
      <sheetName val="CERCOS TARRAJEO"/>
      <sheetName val="ING. PRINCIPAL"/>
      <sheetName val="ING. LATERAL"/>
      <sheetName val="INGRESO 1"/>
      <sheetName val="INGRESO 2"/>
      <sheetName val="R. CERCO E INGRESOS"/>
      <sheetName val="CONSOLIDADO TORIBIO CASANO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HOJA RESUMEN DE PLANILLA DE METRADOS - OBRAS NUEVAS</v>
          </cell>
        </row>
        <row r="2">
          <cell r="A2" t="str">
            <v>Obra :</v>
          </cell>
          <cell r="B2" t="str">
            <v>"ADECUACION, MEJORAMIENTO Y SUSTITUCION DE LA INFRAESTRUCTURA EDUCATIVA DE LA I. E. TORIBIO CASANOVA"
 - CUTERVO - CUTERVO - CAJAMARCA</v>
          </cell>
        </row>
        <row r="3">
          <cell r="A3" t="str">
            <v>Especialidad :</v>
          </cell>
          <cell r="B3" t="str">
            <v xml:space="preserve"> ARQUITECTURA</v>
          </cell>
        </row>
        <row r="5">
          <cell r="A5" t="str">
            <v>Item</v>
          </cell>
          <cell r="B5" t="str">
            <v>Descripción</v>
          </cell>
          <cell r="C5" t="str">
            <v>Und.</v>
          </cell>
          <cell r="D5" t="str">
            <v>OBRAS  NUEVAS</v>
          </cell>
        </row>
        <row r="6">
          <cell r="D6" t="str">
            <v>PABELLON C</v>
          </cell>
          <cell r="E6" t="str">
            <v>PABELLON D</v>
          </cell>
          <cell r="F6" t="str">
            <v>PABELLON E</v>
          </cell>
          <cell r="G6" t="str">
            <v>PABELLON F</v>
          </cell>
          <cell r="H6" t="str">
            <v>PABELLON G1</v>
          </cell>
          <cell r="I6" t="str">
            <v>PABELLON G2</v>
          </cell>
          <cell r="J6" t="str">
            <v>COMEDOR</v>
          </cell>
          <cell r="K6" t="str">
            <v>PISCINA</v>
          </cell>
          <cell r="L6" t="str">
            <v>POLIDEPORTIVO</v>
          </cell>
          <cell r="M6" t="str">
            <v>ESCALERA A1</v>
          </cell>
          <cell r="N6" t="str">
            <v>ESCALERA A2</v>
          </cell>
          <cell r="O6" t="str">
            <v>ESCALERA C</v>
          </cell>
          <cell r="P6" t="str">
            <v>ESCALERA D</v>
          </cell>
          <cell r="Q6" t="str">
            <v>ESCALERA E</v>
          </cell>
          <cell r="R6" t="str">
            <v>ESCALERA F</v>
          </cell>
          <cell r="S6" t="str">
            <v>ESCALERA G1</v>
          </cell>
          <cell r="T6" t="str">
            <v>ESCALERA ASCENSOR SS.HH.</v>
          </cell>
          <cell r="U6" t="str">
            <v>PUENTE A-B</v>
          </cell>
          <cell r="V6" t="str">
            <v>PUENTE B</v>
          </cell>
          <cell r="W6" t="str">
            <v>PUENTE C</v>
          </cell>
          <cell r="X6" t="str">
            <v>PUENTE C-D</v>
          </cell>
          <cell r="Y6" t="str">
            <v>PUENTE G1-C</v>
          </cell>
          <cell r="Z6" t="str">
            <v>PUENTE G1-G2</v>
          </cell>
          <cell r="AA6" t="str">
            <v>TOTAL</v>
          </cell>
        </row>
        <row r="7">
          <cell r="A7" t="str">
            <v>01</v>
          </cell>
          <cell r="B7" t="str">
            <v>ARQUITECTURA</v>
          </cell>
        </row>
        <row r="8">
          <cell r="A8" t="str">
            <v>01.01</v>
          </cell>
          <cell r="B8" t="str">
            <v>MUROS Y TABIQUES DE ALBAÑILERIA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 t="str">
            <v>01.01.01</v>
          </cell>
          <cell r="B9" t="str">
            <v>MURO PORTANTE DE LADRILLO KK TIPO IV SOGA, MEZCLA 1:1:4; e=1.5cm.</v>
          </cell>
          <cell r="C9" t="str">
            <v>M2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60.261499999999991</v>
          </cell>
          <cell r="K9">
            <v>177.63810000000001</v>
          </cell>
          <cell r="L9">
            <v>159.02179999999998</v>
          </cell>
          <cell r="M9">
            <v>18.596</v>
          </cell>
          <cell r="N9">
            <v>31.012</v>
          </cell>
          <cell r="O9">
            <v>104.6529</v>
          </cell>
          <cell r="P9">
            <v>22.486999999999995</v>
          </cell>
          <cell r="Q9">
            <v>106.43170000000001</v>
          </cell>
          <cell r="R9">
            <v>123.53429999999999</v>
          </cell>
          <cell r="S9">
            <v>104.1033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907.73859999999991</v>
          </cell>
        </row>
        <row r="10">
          <cell r="A10" t="str">
            <v>01.01.02</v>
          </cell>
          <cell r="B10" t="str">
            <v>MURO PORTANTE DE LADRILLO KK TIPO IV CABEZA, MEZCLA 1:1:4; e=1.5cm.</v>
          </cell>
          <cell r="C10" t="str">
            <v>M2</v>
          </cell>
          <cell r="D10">
            <v>160.6122</v>
          </cell>
          <cell r="E10">
            <v>264.3152</v>
          </cell>
          <cell r="F10">
            <v>169.81040000000002</v>
          </cell>
          <cell r="G10">
            <v>106.59</v>
          </cell>
          <cell r="H10">
            <v>120.4144</v>
          </cell>
          <cell r="I10">
            <v>120.4144</v>
          </cell>
          <cell r="J10">
            <v>0</v>
          </cell>
          <cell r="K10">
            <v>108.78149999999998</v>
          </cell>
          <cell r="L10">
            <v>232.125</v>
          </cell>
          <cell r="M10">
            <v>54.355199999999996</v>
          </cell>
          <cell r="N10">
            <v>54.355199999999996</v>
          </cell>
          <cell r="O10">
            <v>88.171199999999999</v>
          </cell>
          <cell r="P10">
            <v>136.72999999999999</v>
          </cell>
          <cell r="Q10">
            <v>89.931200000000004</v>
          </cell>
          <cell r="R10">
            <v>100.04639999999999</v>
          </cell>
          <cell r="S10">
            <v>86.555800000000005</v>
          </cell>
          <cell r="T10">
            <v>168.69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2061.8980999999999</v>
          </cell>
        </row>
        <row r="11">
          <cell r="A11" t="str">
            <v>01.01.03</v>
          </cell>
          <cell r="B11" t="str">
            <v>MURO DE LADRILLO KK TIPO IV CANTO, MEZCLA 1:1:4; e=1.5cm.</v>
          </cell>
          <cell r="C11" t="str">
            <v>M2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A12" t="str">
            <v>01.01.04</v>
          </cell>
          <cell r="B12" t="str">
            <v>MURO DE LADRILLO KK TIPO IV SOGA, MEZCLA 1:1:4; e=1.5cm.</v>
          </cell>
          <cell r="C12" t="str">
            <v>M2</v>
          </cell>
          <cell r="D12">
            <v>131.3964</v>
          </cell>
          <cell r="E12">
            <v>198.10458</v>
          </cell>
          <cell r="F12">
            <v>230.95300000000003</v>
          </cell>
          <cell r="G12">
            <v>139.40249999999997</v>
          </cell>
          <cell r="H12">
            <v>134.57820000000001</v>
          </cell>
          <cell r="I12">
            <v>178.60939999999999</v>
          </cell>
          <cell r="J12">
            <v>37.082999999999998</v>
          </cell>
          <cell r="K12">
            <v>311.39870000000002</v>
          </cell>
          <cell r="L12">
            <v>273.11049999999994</v>
          </cell>
          <cell r="M12">
            <v>19.532</v>
          </cell>
          <cell r="N12">
            <v>19.532</v>
          </cell>
          <cell r="O12">
            <v>5.5440000000000005</v>
          </cell>
          <cell r="P12">
            <v>28.4</v>
          </cell>
          <cell r="Q12">
            <v>4.04</v>
          </cell>
          <cell r="R12">
            <v>18.62</v>
          </cell>
          <cell r="S12">
            <v>17.04</v>
          </cell>
          <cell r="T12">
            <v>113.7217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1861.0659799999999</v>
          </cell>
        </row>
        <row r="13">
          <cell r="A13" t="str">
            <v>01.01.05</v>
          </cell>
          <cell r="B13" t="str">
            <v>MURO DE LADRILLO KK TIPO IV CABEZA, MEZCLA 1:1:4; e=1.5cm.</v>
          </cell>
          <cell r="C13" t="str">
            <v>M2</v>
          </cell>
          <cell r="D13">
            <v>1.1205000000000001</v>
          </cell>
          <cell r="E13">
            <v>0</v>
          </cell>
          <cell r="F13">
            <v>19.269600000000001</v>
          </cell>
          <cell r="G13">
            <v>0.87849999999999984</v>
          </cell>
          <cell r="H13">
            <v>0</v>
          </cell>
          <cell r="I13">
            <v>4.4452000000000007</v>
          </cell>
          <cell r="J13">
            <v>0</v>
          </cell>
          <cell r="K13">
            <v>0</v>
          </cell>
          <cell r="L13">
            <v>46.451000000000001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41.468600000000002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113.63339999999999</v>
          </cell>
        </row>
        <row r="14">
          <cell r="A14" t="str">
            <v>01.01.06</v>
          </cell>
          <cell r="B14" t="str">
            <v>BARANDAS Y PARAPETOS DE LADRILLO KK TIPO IV SOGA, MEZCLA 1:1:4; e=1.5cm.</v>
          </cell>
          <cell r="C14" t="str">
            <v>M2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34.874099999999999</v>
          </cell>
          <cell r="P14">
            <v>5.4239999999999995</v>
          </cell>
          <cell r="Q14">
            <v>34.006799999999998</v>
          </cell>
          <cell r="R14">
            <v>41.361599999999996</v>
          </cell>
          <cell r="S14">
            <v>1.7999999999999998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117.4665</v>
          </cell>
        </row>
        <row r="15">
          <cell r="A15" t="str">
            <v>01.02</v>
          </cell>
          <cell r="B15" t="str">
            <v>REVOQUES Y REVESTIMIENTOS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A16" t="str">
            <v>01.02.01</v>
          </cell>
          <cell r="B16" t="str">
            <v>REVOQUES, ENLUCIDOS Y MOLDURAS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A17" t="str">
            <v>01.02.01.01</v>
          </cell>
          <cell r="B17" t="str">
            <v>TARRAJEO PRIMARIO Y RAYADO C/ MEZC. C:A 1:5, e=1.5cm.</v>
          </cell>
          <cell r="C17" t="str">
            <v>M2</v>
          </cell>
          <cell r="D17">
            <v>26.928899999999999</v>
          </cell>
          <cell r="E17">
            <v>0</v>
          </cell>
          <cell r="F17">
            <v>167.70609999999999</v>
          </cell>
          <cell r="G17">
            <v>25.058700000000005</v>
          </cell>
          <cell r="H17">
            <v>0</v>
          </cell>
          <cell r="I17">
            <v>0</v>
          </cell>
          <cell r="J17">
            <v>123.3856</v>
          </cell>
          <cell r="K17">
            <v>711.08600000000001</v>
          </cell>
          <cell r="L17">
            <v>217.785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168.44084200000003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1440.3911420000002</v>
          </cell>
        </row>
        <row r="18">
          <cell r="A18" t="str">
            <v>01.02.01.02</v>
          </cell>
          <cell r="B18" t="str">
            <v>TARRAJEO FROTACHADO DE MUROS INTERIORES, C/ MEZC. C:A 1:5, e=1.5cm.</v>
          </cell>
          <cell r="C18" t="str">
            <v>M2</v>
          </cell>
          <cell r="D18">
            <v>558.27760000000001</v>
          </cell>
          <cell r="E18">
            <v>817.93983000000003</v>
          </cell>
          <cell r="F18">
            <v>620.72730000000001</v>
          </cell>
          <cell r="G18">
            <v>471.03519999999992</v>
          </cell>
          <cell r="H18">
            <v>415.06679999999989</v>
          </cell>
          <cell r="I18">
            <v>451.97709999999995</v>
          </cell>
          <cell r="J18">
            <v>128.28899999999999</v>
          </cell>
          <cell r="K18">
            <v>556.40390000000002</v>
          </cell>
          <cell r="L18">
            <v>748.76970000000006</v>
          </cell>
          <cell r="M18">
            <v>70.197400000000016</v>
          </cell>
          <cell r="N18">
            <v>67.162000000000006</v>
          </cell>
          <cell r="O18">
            <v>99.510599999999997</v>
          </cell>
          <cell r="P18">
            <v>163.80600000000001</v>
          </cell>
          <cell r="Q18">
            <v>102.01175000000001</v>
          </cell>
          <cell r="R18">
            <v>127.54549999999999</v>
          </cell>
          <cell r="S18">
            <v>118.81215</v>
          </cell>
          <cell r="T18">
            <v>281.71866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5799.2504899999985</v>
          </cell>
        </row>
        <row r="19">
          <cell r="A19" t="str">
            <v>01.02.01.03</v>
          </cell>
          <cell r="B19" t="str">
            <v>TARRAJEO FROTACHADO DE MUROS EXTERIORES, C/ MEZC. C:A 1:5, e=1.5cm.</v>
          </cell>
          <cell r="C19" t="str">
            <v>M2</v>
          </cell>
          <cell r="D19">
            <v>222.75290000000001</v>
          </cell>
          <cell r="E19">
            <v>162.63180000000003</v>
          </cell>
          <cell r="F19">
            <v>133.03289999999998</v>
          </cell>
          <cell r="G19">
            <v>128.2011</v>
          </cell>
          <cell r="H19">
            <v>192.4195</v>
          </cell>
          <cell r="I19">
            <v>167.86099999999999</v>
          </cell>
          <cell r="J19">
            <v>50.664000000000001</v>
          </cell>
          <cell r="K19">
            <v>502.78589999999997</v>
          </cell>
          <cell r="L19">
            <v>547.88869999999997</v>
          </cell>
          <cell r="M19">
            <v>50.343000000000004</v>
          </cell>
          <cell r="N19">
            <v>50.433000000000007</v>
          </cell>
          <cell r="O19">
            <v>101.20140000000001</v>
          </cell>
          <cell r="P19">
            <v>11.797400000000001</v>
          </cell>
          <cell r="Q19">
            <v>63.713099999999997</v>
          </cell>
          <cell r="R19">
            <v>30.224</v>
          </cell>
          <cell r="S19">
            <v>70.907200000000003</v>
          </cell>
          <cell r="T19">
            <v>153.42430000000002</v>
          </cell>
          <cell r="U19">
            <v>28.082000000000001</v>
          </cell>
          <cell r="V19">
            <v>24.32</v>
          </cell>
          <cell r="W19">
            <v>37.18</v>
          </cell>
          <cell r="X19">
            <v>62.51</v>
          </cell>
          <cell r="Y19">
            <v>108.18599999999998</v>
          </cell>
          <cell r="Z19">
            <v>30.628</v>
          </cell>
          <cell r="AA19">
            <v>2931.1872000000003</v>
          </cell>
        </row>
        <row r="20">
          <cell r="A20" t="str">
            <v>01.02.01.04</v>
          </cell>
          <cell r="B20" t="str">
            <v>TARRAJEO DE COLUMNAS, C/ MEZC. C:A 1:5, e=1.5cm. (Inc. Vestidura de Aristas)</v>
          </cell>
          <cell r="C20" t="str">
            <v>M2</v>
          </cell>
          <cell r="D20">
            <v>413.86250000000001</v>
          </cell>
          <cell r="E20">
            <v>656.86239999999998</v>
          </cell>
          <cell r="F20">
            <v>409.30712000000011</v>
          </cell>
          <cell r="G20">
            <v>235.41160000000002</v>
          </cell>
          <cell r="H20">
            <v>252.55829999999997</v>
          </cell>
          <cell r="I20">
            <v>248.09520000000001</v>
          </cell>
          <cell r="J20">
            <v>87.446500000000015</v>
          </cell>
          <cell r="K20">
            <v>533.08489999999995</v>
          </cell>
          <cell r="L20">
            <v>367.21010000000001</v>
          </cell>
          <cell r="M20">
            <v>52.632592000000002</v>
          </cell>
          <cell r="N20">
            <v>52.632592000000002</v>
          </cell>
          <cell r="O20">
            <v>57.039000000000001</v>
          </cell>
          <cell r="P20">
            <v>61.073599999999999</v>
          </cell>
          <cell r="Q20">
            <v>44.237099999999998</v>
          </cell>
          <cell r="R20">
            <v>46.747599999999998</v>
          </cell>
          <cell r="S20">
            <v>57.906700000000001</v>
          </cell>
          <cell r="T20">
            <v>181.49319600000004</v>
          </cell>
          <cell r="U20">
            <v>0</v>
          </cell>
          <cell r="V20">
            <v>0</v>
          </cell>
          <cell r="W20">
            <v>144.93899999999999</v>
          </cell>
          <cell r="X20">
            <v>0</v>
          </cell>
          <cell r="Y20">
            <v>0</v>
          </cell>
          <cell r="Z20">
            <v>0</v>
          </cell>
          <cell r="AA20">
            <v>3902.5399999999995</v>
          </cell>
        </row>
        <row r="21">
          <cell r="A21" t="str">
            <v>01.02.01.05</v>
          </cell>
          <cell r="B21" t="str">
            <v>TARRAJEO DE COLUMNAS CIRCULARES, C/ MEZC. C:A 1:5, e=1.5cm.</v>
          </cell>
          <cell r="C21" t="str">
            <v>M2</v>
          </cell>
          <cell r="D21">
            <v>84.848973120000011</v>
          </cell>
          <cell r="E21">
            <v>102.07299999999999</v>
          </cell>
          <cell r="F21">
            <v>75.516599999999997</v>
          </cell>
          <cell r="G21">
            <v>50.384980800000008</v>
          </cell>
          <cell r="H21">
            <v>53.134399999999999</v>
          </cell>
          <cell r="I21">
            <v>52.285799999999995</v>
          </cell>
          <cell r="J21">
            <v>0</v>
          </cell>
          <cell r="K21">
            <v>0</v>
          </cell>
          <cell r="L21">
            <v>166.73199999999997</v>
          </cell>
          <cell r="M21">
            <v>0</v>
          </cell>
          <cell r="N21">
            <v>0</v>
          </cell>
          <cell r="O21">
            <v>0</v>
          </cell>
          <cell r="P21">
            <v>32.353099999999998</v>
          </cell>
          <cell r="Q21">
            <v>20.061</v>
          </cell>
          <cell r="R21">
            <v>49.478799999999993</v>
          </cell>
          <cell r="S21">
            <v>20.723300000000002</v>
          </cell>
          <cell r="T21">
            <v>22.447600000000005</v>
          </cell>
          <cell r="U21">
            <v>59.405411999999998</v>
          </cell>
          <cell r="V21">
            <v>74.869423999999995</v>
          </cell>
          <cell r="W21">
            <v>223.693512</v>
          </cell>
          <cell r="X21">
            <v>79.908167999999989</v>
          </cell>
          <cell r="Y21">
            <v>273.82842399999993</v>
          </cell>
          <cell r="Z21">
            <v>96.365156000000013</v>
          </cell>
          <cell r="AA21">
            <v>1538.10964992</v>
          </cell>
        </row>
        <row r="22">
          <cell r="A22" t="str">
            <v>01.02.01.06</v>
          </cell>
          <cell r="B22" t="str">
            <v>TARRAJEO DE VIGAS, C/ MEZC. C:A 1:5, e=1.5cm. (Inc. Vestidura de Aristas)</v>
          </cell>
          <cell r="C22" t="str">
            <v>M2</v>
          </cell>
          <cell r="D22">
            <v>237.51079999999993</v>
          </cell>
          <cell r="E22">
            <v>321.87889999999982</v>
          </cell>
          <cell r="F22">
            <v>244.52929999999998</v>
          </cell>
          <cell r="G22">
            <v>191.57109999999994</v>
          </cell>
          <cell r="H22">
            <v>163.78069999999997</v>
          </cell>
          <cell r="I22">
            <v>187.12629999999993</v>
          </cell>
          <cell r="J22">
            <v>84.672799999999995</v>
          </cell>
          <cell r="K22">
            <v>292.46109999999999</v>
          </cell>
          <cell r="L22">
            <v>567.94090000000006</v>
          </cell>
          <cell r="M22">
            <v>35.8489</v>
          </cell>
          <cell r="N22">
            <v>36.812000000000005</v>
          </cell>
          <cell r="O22">
            <v>41.546800000000005</v>
          </cell>
          <cell r="P22">
            <v>24.926400000000001</v>
          </cell>
          <cell r="Q22">
            <v>37.881349999999998</v>
          </cell>
          <cell r="R22">
            <v>37.028700000000008</v>
          </cell>
          <cell r="S22">
            <v>32.039099999999998</v>
          </cell>
          <cell r="T22">
            <v>149.93960000000001</v>
          </cell>
          <cell r="U22">
            <v>26.009399999999996</v>
          </cell>
          <cell r="V22">
            <v>19.439499999999999</v>
          </cell>
          <cell r="W22">
            <v>91.778999999999982</v>
          </cell>
          <cell r="X22">
            <v>67.767499999999998</v>
          </cell>
          <cell r="Y22">
            <v>94.35</v>
          </cell>
          <cell r="Z22">
            <v>38.71</v>
          </cell>
          <cell r="AA22">
            <v>3025.5501499999991</v>
          </cell>
        </row>
        <row r="23">
          <cell r="A23" t="str">
            <v>01.02.01.07</v>
          </cell>
          <cell r="B23" t="str">
            <v>TARRAJEO CON IMPERMEABILIZANTE C/ MEZC. C:A 1:4, e=1.5cm.</v>
          </cell>
          <cell r="C23" t="str">
            <v>M2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14.72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14.72</v>
          </cell>
        </row>
        <row r="24">
          <cell r="A24" t="str">
            <v>01.02.01.08</v>
          </cell>
          <cell r="B24" t="str">
            <v>TARRAJEO EN MUROS DE CONCRETO, C/ MEZC. C:A 1:5, e=1.5cm.</v>
          </cell>
          <cell r="C24" t="str">
            <v>M2</v>
          </cell>
          <cell r="D24">
            <v>10.11</v>
          </cell>
          <cell r="E24">
            <v>10.901999999999999</v>
          </cell>
          <cell r="F24">
            <v>12.214600000000001</v>
          </cell>
          <cell r="G24">
            <v>10.394400000000001</v>
          </cell>
          <cell r="H24">
            <v>10.8528</v>
          </cell>
          <cell r="I24">
            <v>9.9960000000000022</v>
          </cell>
          <cell r="J24">
            <v>4.0519999999999996</v>
          </cell>
          <cell r="K24">
            <v>108.14695</v>
          </cell>
          <cell r="L24">
            <v>318.03285</v>
          </cell>
          <cell r="M24">
            <v>0</v>
          </cell>
          <cell r="N24">
            <v>0</v>
          </cell>
          <cell r="O24">
            <v>0</v>
          </cell>
          <cell r="P24">
            <v>9.0536999999999992</v>
          </cell>
          <cell r="Q24">
            <v>0</v>
          </cell>
          <cell r="R24">
            <v>75.685000000000002</v>
          </cell>
          <cell r="S24">
            <v>0</v>
          </cell>
          <cell r="T24">
            <v>10.1928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589.63310000000001</v>
          </cell>
        </row>
        <row r="25">
          <cell r="A25" t="str">
            <v>01.02.01.09</v>
          </cell>
          <cell r="B25" t="str">
            <v>VESTIDURA DE DERRAMES, C/ MEZC. C:A 1:5, e=1.5cm.</v>
          </cell>
          <cell r="C25" t="str">
            <v>ML</v>
          </cell>
          <cell r="D25">
            <v>237.01999999999998</v>
          </cell>
          <cell r="E25">
            <v>214.27999999999997</v>
          </cell>
          <cell r="F25">
            <v>159.81200000000001</v>
          </cell>
          <cell r="G25">
            <v>112.70000000000002</v>
          </cell>
          <cell r="H25">
            <v>99.04</v>
          </cell>
          <cell r="I25">
            <v>123.63</v>
          </cell>
          <cell r="J25">
            <v>41.42</v>
          </cell>
          <cell r="K25">
            <v>407.24</v>
          </cell>
          <cell r="L25">
            <v>377.18000000000006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18.649999999999999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1790.972</v>
          </cell>
        </row>
        <row r="26">
          <cell r="A26" t="str">
            <v>01.02.01.10</v>
          </cell>
          <cell r="B26" t="str">
            <v>BRUÑAS DE 1 cm x 1 cm</v>
          </cell>
          <cell r="C26" t="str">
            <v>ML</v>
          </cell>
          <cell r="D26">
            <v>224.68</v>
          </cell>
          <cell r="E26">
            <v>148.53</v>
          </cell>
          <cell r="F26">
            <v>103.42</v>
          </cell>
          <cell r="G26">
            <v>188.26</v>
          </cell>
          <cell r="H26">
            <v>220.54</v>
          </cell>
          <cell r="I26">
            <v>181.68</v>
          </cell>
          <cell r="J26">
            <v>47.56</v>
          </cell>
          <cell r="K26">
            <v>761.71</v>
          </cell>
          <cell r="L26">
            <v>1083.44</v>
          </cell>
          <cell r="M26">
            <v>78.3</v>
          </cell>
          <cell r="N26">
            <v>78.679999999999993</v>
          </cell>
          <cell r="O26">
            <v>118.94999999999999</v>
          </cell>
          <cell r="P26">
            <v>45.26</v>
          </cell>
          <cell r="Q26">
            <v>37.04</v>
          </cell>
          <cell r="R26">
            <v>71.199999999999989</v>
          </cell>
          <cell r="S26">
            <v>55.760000000000005</v>
          </cell>
          <cell r="T26">
            <v>175.85999999999996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3620.8700000000003</v>
          </cell>
        </row>
        <row r="27">
          <cell r="A27" t="str">
            <v>01.02.01.11</v>
          </cell>
          <cell r="B27" t="str">
            <v>PREPARACION DE GRADAS DE CONCRETO</v>
          </cell>
          <cell r="C27" t="str">
            <v>ML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38</v>
          </cell>
          <cell r="N27">
            <v>38</v>
          </cell>
          <cell r="O27">
            <v>76</v>
          </cell>
          <cell r="P27">
            <v>114</v>
          </cell>
          <cell r="Q27">
            <v>76</v>
          </cell>
          <cell r="R27">
            <v>95</v>
          </cell>
          <cell r="S27">
            <v>77.899999999999991</v>
          </cell>
          <cell r="T27">
            <v>6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520.9</v>
          </cell>
        </row>
        <row r="28">
          <cell r="A28" t="str">
            <v>01.02.01.12</v>
          </cell>
          <cell r="B28" t="str">
            <v>PREPARACION DE DESCANSOS</v>
          </cell>
          <cell r="C28" t="str">
            <v>M2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8.7515999999999998</v>
          </cell>
          <cell r="N28">
            <v>8.7515999999999998</v>
          </cell>
          <cell r="O28">
            <v>17.600000000000001</v>
          </cell>
          <cell r="P28">
            <v>102.38400000000001</v>
          </cell>
          <cell r="Q28">
            <v>15.048</v>
          </cell>
          <cell r="R28">
            <v>93.884099999999989</v>
          </cell>
          <cell r="S28">
            <v>16.235999999999997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262.65530000000001</v>
          </cell>
        </row>
        <row r="29">
          <cell r="A29" t="str">
            <v>01.02.01.13</v>
          </cell>
          <cell r="B29" t="str">
            <v>SOLAQUEO DE MURO DE MAMPOSTERIA DE PIEDRA</v>
          </cell>
          <cell r="C29" t="str">
            <v>M2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26.92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26.92</v>
          </cell>
        </row>
        <row r="30">
          <cell r="A30" t="str">
            <v>01.02.02</v>
          </cell>
          <cell r="B30" t="str">
            <v>REVESTIMIENTOS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 t="str">
            <v>http://es.scribd.com/doc/50921471/Cargas-en-Estructuras</v>
          </cell>
        </row>
        <row r="31">
          <cell r="A31" t="str">
            <v>01.02.02.01</v>
          </cell>
          <cell r="B31" t="str">
            <v>REVESTIMIENTO DE LOSA DE CONCRETO CON CEMENTO PULIDO</v>
          </cell>
          <cell r="C31" t="str">
            <v>M2</v>
          </cell>
          <cell r="D31">
            <v>4.508</v>
          </cell>
          <cell r="E31">
            <v>9.2159999999999993</v>
          </cell>
          <cell r="F31">
            <v>4.2623999999999995</v>
          </cell>
          <cell r="G31">
            <v>3.6479999999999997</v>
          </cell>
          <cell r="H31">
            <v>1.6379999999999999</v>
          </cell>
          <cell r="I31">
            <v>3.96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27.232399999999998</v>
          </cell>
        </row>
        <row r="32">
          <cell r="A32" t="str">
            <v>01.02.02.02</v>
          </cell>
          <cell r="B32" t="str">
            <v>REVESTIMIENTO DE MESA DE CONCRETO CON CERAMICO 40 x 40 cm</v>
          </cell>
          <cell r="C32" t="str">
            <v>M2</v>
          </cell>
          <cell r="D32">
            <v>16.259399999999999</v>
          </cell>
          <cell r="E32">
            <v>0</v>
          </cell>
          <cell r="F32">
            <v>27.246100000000002</v>
          </cell>
          <cell r="G32">
            <v>21.623700000000007</v>
          </cell>
          <cell r="H32">
            <v>0</v>
          </cell>
          <cell r="I32">
            <v>11.6</v>
          </cell>
          <cell r="J32">
            <v>67.924599999999998</v>
          </cell>
          <cell r="K32">
            <v>18.024999999999999</v>
          </cell>
          <cell r="L32">
            <v>8.1179999999999986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4.6798419999999998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175.476642</v>
          </cell>
        </row>
        <row r="33">
          <cell r="A33" t="str">
            <v>01.02.02.03</v>
          </cell>
          <cell r="B33" t="str">
            <v>REVESTIMIENTO DE SARDINEL DE CONCRETO CON CEMENTO FROTACHADO</v>
          </cell>
          <cell r="C33" t="str">
            <v>ML</v>
          </cell>
          <cell r="D33">
            <v>43.32</v>
          </cell>
          <cell r="E33">
            <v>57.76</v>
          </cell>
          <cell r="F33">
            <v>44</v>
          </cell>
          <cell r="G33">
            <v>19.82</v>
          </cell>
          <cell r="H33">
            <v>28.300000000000004</v>
          </cell>
          <cell r="I33">
            <v>28.4</v>
          </cell>
          <cell r="J33">
            <v>0</v>
          </cell>
          <cell r="K33">
            <v>26.573999999999998</v>
          </cell>
          <cell r="L33">
            <v>1.7999999999999998</v>
          </cell>
          <cell r="M33">
            <v>2.25</v>
          </cell>
          <cell r="N33">
            <v>2.25</v>
          </cell>
          <cell r="O33">
            <v>14.4</v>
          </cell>
          <cell r="P33">
            <v>11.51</v>
          </cell>
          <cell r="Q33">
            <v>15.2</v>
          </cell>
          <cell r="R33">
            <v>33.72</v>
          </cell>
          <cell r="S33">
            <v>15.14</v>
          </cell>
          <cell r="T33">
            <v>42.31</v>
          </cell>
          <cell r="U33">
            <v>36.950000000000003</v>
          </cell>
          <cell r="V33">
            <v>32</v>
          </cell>
          <cell r="W33">
            <v>33.799999999999997</v>
          </cell>
          <cell r="X33">
            <v>82.25</v>
          </cell>
          <cell r="Y33">
            <v>142.35</v>
          </cell>
          <cell r="Z33">
            <v>39.300000000000004</v>
          </cell>
          <cell r="AA33">
            <v>753.40399999999988</v>
          </cell>
        </row>
        <row r="34">
          <cell r="A34" t="str">
            <v>01.02.02.04</v>
          </cell>
          <cell r="B34" t="str">
            <v>REVESTIMIENTO DE SARDINEL DE CONCRETO CON CERAMICO 40 x 40 cm</v>
          </cell>
          <cell r="C34" t="str">
            <v>ML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10.8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4.0900000000000007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14.89</v>
          </cell>
        </row>
        <row r="35">
          <cell r="A35" t="str">
            <v>01.02.02.05</v>
          </cell>
          <cell r="B35" t="str">
            <v>REVESTIMIENTO DE FRISO CON CEMENTO FROTACHADO</v>
          </cell>
          <cell r="C35" t="str">
            <v>ML</v>
          </cell>
          <cell r="D35">
            <v>47.82</v>
          </cell>
          <cell r="E35">
            <v>62.56</v>
          </cell>
          <cell r="F35">
            <v>47.76</v>
          </cell>
          <cell r="G35">
            <v>32.6</v>
          </cell>
          <cell r="H35">
            <v>31.58</v>
          </cell>
          <cell r="I35">
            <v>31.58</v>
          </cell>
          <cell r="J35">
            <v>53.97</v>
          </cell>
          <cell r="K35">
            <v>0</v>
          </cell>
          <cell r="L35">
            <v>0</v>
          </cell>
          <cell r="M35">
            <v>10</v>
          </cell>
          <cell r="N35">
            <v>10</v>
          </cell>
          <cell r="O35">
            <v>11</v>
          </cell>
          <cell r="P35">
            <v>10.24</v>
          </cell>
          <cell r="Q35">
            <v>9.08</v>
          </cell>
          <cell r="R35">
            <v>10</v>
          </cell>
          <cell r="S35">
            <v>10</v>
          </cell>
          <cell r="T35">
            <v>21.78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399.97</v>
          </cell>
          <cell r="AB35" t="str">
            <v xml:space="preserve"> </v>
          </cell>
        </row>
        <row r="36">
          <cell r="A36" t="str">
            <v>01.02.02.06</v>
          </cell>
          <cell r="B36" t="str">
            <v>REVEST. DE BORDE EN PISCINA C/POLIMERO CEM. C/AGREGADO DE CUARZO e=4cm</v>
          </cell>
          <cell r="C36" t="str">
            <v>ML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75.7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75.7</v>
          </cell>
        </row>
        <row r="37">
          <cell r="A37" t="str">
            <v>01.02.02.07</v>
          </cell>
          <cell r="B37" t="str">
            <v xml:space="preserve">REVESTIMIENTO DE PODIO EN PISCINA C/TERRAZO LAVADO TIPO GRANALLA </v>
          </cell>
          <cell r="C37" t="str">
            <v>M2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7.6649999999999991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7.6649999999999991</v>
          </cell>
        </row>
        <row r="38">
          <cell r="A38" t="str">
            <v>01.02.02.08</v>
          </cell>
          <cell r="B38" t="str">
            <v>REVESTIMIENTO DE GRADAS C/ESCALGRESS 30 x 30 cm</v>
          </cell>
          <cell r="C38" t="str">
            <v>ML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38</v>
          </cell>
          <cell r="N38">
            <v>38</v>
          </cell>
          <cell r="O38">
            <v>76</v>
          </cell>
          <cell r="P38">
            <v>114</v>
          </cell>
          <cell r="Q38">
            <v>76</v>
          </cell>
          <cell r="R38">
            <v>95</v>
          </cell>
          <cell r="S38">
            <v>77.899999999999991</v>
          </cell>
          <cell r="T38">
            <v>144.95999999999998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659.8599999999999</v>
          </cell>
        </row>
        <row r="39">
          <cell r="A39" t="str">
            <v>01.02.02.09</v>
          </cell>
          <cell r="B39" t="str">
            <v>REVESTIMIENTO DE DESCANSOS CON GRESS CERAMICO 30 x 30 cm</v>
          </cell>
          <cell r="C39" t="str">
            <v>M2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8.7515999999999998</v>
          </cell>
          <cell r="N39">
            <v>8.7515999999999998</v>
          </cell>
          <cell r="O39">
            <v>17.600000000000001</v>
          </cell>
          <cell r="P39">
            <v>102.38400000000001</v>
          </cell>
          <cell r="Q39">
            <v>15.048</v>
          </cell>
          <cell r="R39">
            <v>93.884099999999989</v>
          </cell>
          <cell r="S39">
            <v>16.235999999999997</v>
          </cell>
          <cell r="T39">
            <v>10.47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273.12530000000004</v>
          </cell>
        </row>
        <row r="40">
          <cell r="A40" t="str">
            <v>01.02.02.10</v>
          </cell>
          <cell r="B40" t="str">
            <v>REVESTIMIENTO DE TRIBUNA C/MADERA CEDRO 16" x 1"</v>
          </cell>
          <cell r="C40" t="str">
            <v>ML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209.25</v>
          </cell>
          <cell r="L40">
            <v>427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636.25</v>
          </cell>
        </row>
        <row r="41">
          <cell r="A41" t="str">
            <v>01.02.02.11</v>
          </cell>
          <cell r="B41" t="str">
            <v>REVESTIMIENTO DE PISCINA CON CERAMICO PLUS 30 x 30 cm</v>
          </cell>
          <cell r="C41" t="str">
            <v>M2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402.5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402.5</v>
          </cell>
        </row>
        <row r="42">
          <cell r="A42" t="str">
            <v>01.02.02.12</v>
          </cell>
          <cell r="B42" t="str">
            <v>REVESTIMIENTO DE CANALETA PLUVIAL EN TECHOS C/CEMENTO PULIDO IMPERMEABILIZADO</v>
          </cell>
          <cell r="C42" t="str">
            <v>ML</v>
          </cell>
          <cell r="D42">
            <v>47.82</v>
          </cell>
          <cell r="E42">
            <v>62.56</v>
          </cell>
          <cell r="F42">
            <v>47.76</v>
          </cell>
          <cell r="G42">
            <v>32.6</v>
          </cell>
          <cell r="H42">
            <v>31.58</v>
          </cell>
          <cell r="I42">
            <v>31.58</v>
          </cell>
          <cell r="J42">
            <v>53.97</v>
          </cell>
          <cell r="K42">
            <v>0</v>
          </cell>
          <cell r="L42">
            <v>0</v>
          </cell>
          <cell r="M42">
            <v>10</v>
          </cell>
          <cell r="N42">
            <v>10</v>
          </cell>
          <cell r="O42">
            <v>11</v>
          </cell>
          <cell r="P42">
            <v>10.24</v>
          </cell>
          <cell r="Q42">
            <v>9.08</v>
          </cell>
          <cell r="R42">
            <v>10</v>
          </cell>
          <cell r="S42">
            <v>10</v>
          </cell>
          <cell r="T42">
            <v>21.78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399.97</v>
          </cell>
        </row>
        <row r="43">
          <cell r="A43" t="str">
            <v>01.02.02.13</v>
          </cell>
          <cell r="B43" t="str">
            <v>REVESTIMIENTO CON CEMENTO PULIDO</v>
          </cell>
          <cell r="C43" t="str">
            <v>M2</v>
          </cell>
          <cell r="D43">
            <v>19.682400000000001</v>
          </cell>
          <cell r="E43">
            <v>29.052</v>
          </cell>
          <cell r="F43">
            <v>11.137800000000002</v>
          </cell>
          <cell r="G43">
            <v>24.326700000000002</v>
          </cell>
          <cell r="H43">
            <v>4.9680000000000009</v>
          </cell>
          <cell r="I43">
            <v>16.0596</v>
          </cell>
          <cell r="J43">
            <v>5.3805999999999994</v>
          </cell>
          <cell r="K43">
            <v>316.40999999999997</v>
          </cell>
          <cell r="L43">
            <v>677.75099999999998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3.1679999999999997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1107.9360999999999</v>
          </cell>
        </row>
        <row r="44">
          <cell r="A44" t="str">
            <v>01.02.02.14</v>
          </cell>
          <cell r="B44" t="str">
            <v>REVESTIMIENTO CON CEMENTO PULIDO IMPERMEABILIZADO</v>
          </cell>
          <cell r="C44" t="str">
            <v>M2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A45" t="str">
            <v>01.02.02.15</v>
          </cell>
          <cell r="B45" t="str">
            <v>REVESTIMIENTO CON CEMENTO FROTACHADO</v>
          </cell>
          <cell r="C45" t="str">
            <v>M2</v>
          </cell>
          <cell r="D45">
            <v>17.984400000000001</v>
          </cell>
          <cell r="E45">
            <v>8.4239999999999995</v>
          </cell>
          <cell r="F45">
            <v>2.8040000000000003</v>
          </cell>
          <cell r="G45">
            <v>41.357400000000005</v>
          </cell>
          <cell r="H45">
            <v>1.476</v>
          </cell>
          <cell r="I45">
            <v>3.7759999999999998</v>
          </cell>
          <cell r="J45">
            <v>11.3706</v>
          </cell>
          <cell r="K45">
            <v>0</v>
          </cell>
          <cell r="L45">
            <v>0</v>
          </cell>
          <cell r="M45">
            <v>6.419999999999999</v>
          </cell>
          <cell r="N45">
            <v>0</v>
          </cell>
          <cell r="O45">
            <v>10.811999999999999</v>
          </cell>
          <cell r="P45">
            <v>15.252000000000001</v>
          </cell>
          <cell r="Q45">
            <v>0</v>
          </cell>
          <cell r="R45">
            <v>7.1280000000000001</v>
          </cell>
          <cell r="S45">
            <v>0</v>
          </cell>
          <cell r="T45">
            <v>7.6260000000000003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134.43039999999999</v>
          </cell>
        </row>
        <row r="46">
          <cell r="A46" t="str">
            <v>01.03</v>
          </cell>
          <cell r="B46" t="str">
            <v>CIELORRASOS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A47" t="str">
            <v>01.03.01</v>
          </cell>
          <cell r="B47" t="str">
            <v>CIELORRASO, C/ MEZC. C:A 1:5, e=1.5cm.</v>
          </cell>
          <cell r="C47" t="str">
            <v>M2</v>
          </cell>
          <cell r="D47">
            <v>661.95219999999995</v>
          </cell>
          <cell r="E47">
            <v>880.20000000000016</v>
          </cell>
          <cell r="F47">
            <v>684.4699999999998</v>
          </cell>
          <cell r="G47">
            <v>404.63</v>
          </cell>
          <cell r="H47">
            <v>423.54999999999995</v>
          </cell>
          <cell r="I47">
            <v>435.75</v>
          </cell>
          <cell r="J47">
            <v>147.56320000000002</v>
          </cell>
          <cell r="K47">
            <v>226.85399999999998</v>
          </cell>
          <cell r="L47">
            <v>394.05999999999995</v>
          </cell>
          <cell r="M47">
            <v>50.546799999999998</v>
          </cell>
          <cell r="N47">
            <v>52.821099999999994</v>
          </cell>
          <cell r="O47">
            <v>45.733199999999997</v>
          </cell>
          <cell r="P47">
            <v>112.07680000000001</v>
          </cell>
          <cell r="Q47">
            <v>55.202400000000004</v>
          </cell>
          <cell r="R47">
            <v>51.004799999999996</v>
          </cell>
          <cell r="S47">
            <v>54.647999999999996</v>
          </cell>
          <cell r="T47">
            <v>247.30800000000002</v>
          </cell>
          <cell r="U47">
            <v>42.129999999999995</v>
          </cell>
          <cell r="V47">
            <v>36.049999999999997</v>
          </cell>
          <cell r="W47">
            <v>104.30999999999999</v>
          </cell>
          <cell r="X47">
            <v>93.79</v>
          </cell>
          <cell r="Y47">
            <v>58.050000000000004</v>
          </cell>
          <cell r="Z47">
            <v>37.299999999999997</v>
          </cell>
          <cell r="AA47">
            <v>5300.0005000000001</v>
          </cell>
        </row>
        <row r="48">
          <cell r="A48" t="str">
            <v>01.03.02</v>
          </cell>
          <cell r="B48" t="str">
            <v>VESTIDURA DE FONDO DE ESCALERA, C/ MEZC. C:A 1:5, e=1.5cm.</v>
          </cell>
          <cell r="C48" t="str">
            <v>M2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1.615</v>
          </cell>
          <cell r="N48">
            <v>1.615</v>
          </cell>
          <cell r="O48">
            <v>20.814999999999998</v>
          </cell>
          <cell r="P48">
            <v>25.991999999999997</v>
          </cell>
          <cell r="Q48">
            <v>22.221</v>
          </cell>
          <cell r="R48">
            <v>85.274200000000008</v>
          </cell>
          <cell r="S48">
            <v>41.760000000000005</v>
          </cell>
          <cell r="T48">
            <v>32.645919999999997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231.93811999999997</v>
          </cell>
        </row>
        <row r="49">
          <cell r="A49" t="str">
            <v>01.03.03</v>
          </cell>
          <cell r="B49" t="str">
            <v>FALSO CIELORRASOS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A50" t="str">
            <v>01.03.03.01</v>
          </cell>
          <cell r="B50" t="str">
            <v>FALSO CIELORRASO C/FIBROCEMENTO  1.20 x 2.40 BORDE RECTO,  e=6mm (Inc. Suspensión)</v>
          </cell>
          <cell r="C50" t="str">
            <v>M2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 t="str">
            <v>01.03.03.02</v>
          </cell>
          <cell r="B51" t="str">
            <v>FALSO CIELORRASO C/FIBROCEMENTO  1.20 x 2.40 BORDE RECTO,  e=6mm (Inc. Fijación)</v>
          </cell>
          <cell r="C51" t="str">
            <v>M2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A52" t="str">
            <v>01.04</v>
          </cell>
          <cell r="B52" t="str">
            <v>PISOS Y PAVIMENTOS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A53" t="str">
            <v>01.04.01</v>
          </cell>
          <cell r="B53" t="str">
            <v>CONTRAPISOS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A54" t="str">
            <v>01.04.01.01</v>
          </cell>
          <cell r="B54" t="str">
            <v xml:space="preserve">CONTRAPISO, e=40mm. </v>
          </cell>
          <cell r="C54" t="str">
            <v>M2</v>
          </cell>
          <cell r="D54">
            <v>200.09600000000003</v>
          </cell>
          <cell r="E54">
            <v>274.07</v>
          </cell>
          <cell r="F54">
            <v>196.24</v>
          </cell>
          <cell r="G54">
            <v>130.82999999999998</v>
          </cell>
          <cell r="H54">
            <v>142.6</v>
          </cell>
          <cell r="I54">
            <v>136.95999999999998</v>
          </cell>
          <cell r="J54">
            <v>104.9</v>
          </cell>
          <cell r="K54">
            <v>562.52</v>
          </cell>
          <cell r="L54">
            <v>187.72</v>
          </cell>
          <cell r="M54">
            <v>15.394</v>
          </cell>
          <cell r="N54">
            <v>16.698</v>
          </cell>
          <cell r="O54">
            <v>11.721</v>
          </cell>
          <cell r="P54">
            <v>23.610399999999998</v>
          </cell>
          <cell r="Q54">
            <v>13.686599999999999</v>
          </cell>
          <cell r="R54">
            <v>21.371199999999995</v>
          </cell>
          <cell r="S54">
            <v>5.4375999999999998</v>
          </cell>
          <cell r="T54">
            <v>78.06</v>
          </cell>
          <cell r="U54">
            <v>35.909999999999997</v>
          </cell>
          <cell r="V54">
            <v>39.39</v>
          </cell>
          <cell r="W54">
            <v>107.28</v>
          </cell>
          <cell r="X54">
            <v>103.46000000000001</v>
          </cell>
          <cell r="Y54">
            <v>151.19999999999999</v>
          </cell>
          <cell r="Z54">
            <v>51.4</v>
          </cell>
          <cell r="AA54">
            <v>2610.5548000000003</v>
          </cell>
        </row>
        <row r="55">
          <cell r="A55" t="str">
            <v>01.04.01.02</v>
          </cell>
          <cell r="B55" t="str">
            <v xml:space="preserve">CONTRAPISO, e=65mm. </v>
          </cell>
          <cell r="C55" t="str">
            <v>M2</v>
          </cell>
          <cell r="D55">
            <v>161.346</v>
          </cell>
          <cell r="E55">
            <v>557.31999999999994</v>
          </cell>
          <cell r="F55">
            <v>113.36</v>
          </cell>
          <cell r="G55">
            <v>73.699999999999989</v>
          </cell>
          <cell r="H55">
            <v>72.52</v>
          </cell>
          <cell r="I55">
            <v>74.959999999999994</v>
          </cell>
          <cell r="J55">
            <v>0</v>
          </cell>
          <cell r="K55">
            <v>0</v>
          </cell>
          <cell r="L55">
            <v>0</v>
          </cell>
          <cell r="M55">
            <v>12.429</v>
          </cell>
          <cell r="N55">
            <v>12.429</v>
          </cell>
          <cell r="O55">
            <v>18.612000000000002</v>
          </cell>
          <cell r="P55">
            <v>78.219499999999996</v>
          </cell>
          <cell r="Q55">
            <v>22.584000000000003</v>
          </cell>
          <cell r="R55">
            <v>88.251299999999986</v>
          </cell>
          <cell r="S55">
            <v>18.45</v>
          </cell>
          <cell r="T55">
            <v>148.77000000000001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1452.9508000000001</v>
          </cell>
        </row>
        <row r="56">
          <cell r="A56" t="str">
            <v>01.04.02</v>
          </cell>
          <cell r="B56" t="str">
            <v>PISOS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A57" t="str">
            <v>01.04.02.01</v>
          </cell>
          <cell r="B57" t="str">
            <v>PISO DE PIEDRA TIPO LAJA</v>
          </cell>
          <cell r="C57" t="str">
            <v>M2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A58" t="str">
            <v>01.04.02.02</v>
          </cell>
          <cell r="B58" t="str">
            <v>PISO MACHIHEMBRADO DE MADERA TORNILLO  1" x 4" DURMIENTE 2"x4" (1º PISO)</v>
          </cell>
          <cell r="C58" t="str">
            <v>M2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A59" t="str">
            <v>01.04.02.03</v>
          </cell>
          <cell r="B59" t="str">
            <v>PISO  MACHIHEMBRADO DE MADERA TORNILLO 1" x 4" DURMIENTE 2"x1 1/2" ( 2º,3º PISO )</v>
          </cell>
          <cell r="C59" t="str">
            <v>M2</v>
          </cell>
          <cell r="D59">
            <v>269.33000000000004</v>
          </cell>
          <cell r="E59">
            <v>0</v>
          </cell>
          <cell r="F59">
            <v>327.5</v>
          </cell>
          <cell r="G59">
            <v>215.10000000000002</v>
          </cell>
          <cell r="H59">
            <v>215.22</v>
          </cell>
          <cell r="I59">
            <v>216.76</v>
          </cell>
          <cell r="J59">
            <v>0</v>
          </cell>
          <cell r="K59">
            <v>0</v>
          </cell>
          <cell r="L59">
            <v>88.6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1332.51</v>
          </cell>
        </row>
        <row r="60">
          <cell r="A60" t="str">
            <v>01.04.02.04</v>
          </cell>
          <cell r="B60" t="str">
            <v>PISO DE PORCELANATO 40 x 40 cm, ALTO TRANSITO</v>
          </cell>
          <cell r="C60" t="str">
            <v>M2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29.11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29.11</v>
          </cell>
        </row>
        <row r="61">
          <cell r="A61" t="str">
            <v>01.04.02.05</v>
          </cell>
          <cell r="B61" t="str">
            <v>PISO DE PORCELANATO 50 x 50 cm, ALTO TRANSITO</v>
          </cell>
          <cell r="C61" t="str">
            <v>M2</v>
          </cell>
          <cell r="D61">
            <v>191.98200000000003</v>
          </cell>
          <cell r="E61">
            <v>0</v>
          </cell>
          <cell r="F61">
            <v>85.77000000000001</v>
          </cell>
          <cell r="G61">
            <v>89.309999999999988</v>
          </cell>
          <cell r="H61">
            <v>101.58999999999999</v>
          </cell>
          <cell r="I61">
            <v>95.77</v>
          </cell>
          <cell r="J61">
            <v>69.180000000000007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633.60200000000009</v>
          </cell>
        </row>
        <row r="62">
          <cell r="A62" t="str">
            <v>01.04.02.06</v>
          </cell>
          <cell r="B62" t="str">
            <v>PISO DE CERAMICO 40 x 40 cm, ANTIDESLIZANTE ALTO TRANSITO</v>
          </cell>
          <cell r="C62" t="str">
            <v>M2</v>
          </cell>
          <cell r="D62">
            <v>0</v>
          </cell>
          <cell r="E62">
            <v>0</v>
          </cell>
          <cell r="F62">
            <v>50.01</v>
          </cell>
          <cell r="G62">
            <v>0</v>
          </cell>
          <cell r="H62">
            <v>0</v>
          </cell>
          <cell r="I62">
            <v>0</v>
          </cell>
          <cell r="J62">
            <v>35.72</v>
          </cell>
          <cell r="K62">
            <v>562.52</v>
          </cell>
          <cell r="L62">
            <v>99.12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55.26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802.63</v>
          </cell>
        </row>
        <row r="63">
          <cell r="A63" t="str">
            <v>01.04.02.07</v>
          </cell>
          <cell r="B63" t="str">
            <v>PISO DE GRESS INDUSTRIAL 30 x 30 cm, COLOR MORO-CREMA</v>
          </cell>
          <cell r="C63" t="str">
            <v>M2</v>
          </cell>
          <cell r="D63">
            <v>169.46</v>
          </cell>
          <cell r="E63">
            <v>831.39</v>
          </cell>
          <cell r="F63">
            <v>173.82</v>
          </cell>
          <cell r="G63">
            <v>115.22</v>
          </cell>
          <cell r="H63">
            <v>113.53</v>
          </cell>
          <cell r="I63">
            <v>116.14999999999998</v>
          </cell>
          <cell r="J63">
            <v>0</v>
          </cell>
          <cell r="K63">
            <v>0</v>
          </cell>
          <cell r="L63">
            <v>0</v>
          </cell>
          <cell r="M63">
            <v>53.674599999999998</v>
          </cell>
          <cell r="N63">
            <v>54.9786</v>
          </cell>
          <cell r="O63">
            <v>11.721</v>
          </cell>
          <cell r="P63">
            <v>101.82989999999999</v>
          </cell>
          <cell r="Q63">
            <v>36.270600000000002</v>
          </cell>
          <cell r="R63">
            <v>109.62249999999997</v>
          </cell>
          <cell r="S63">
            <v>23.887599999999999</v>
          </cell>
          <cell r="T63">
            <v>142.46</v>
          </cell>
          <cell r="U63">
            <v>35.909999999999997</v>
          </cell>
          <cell r="V63">
            <v>39.39</v>
          </cell>
          <cell r="W63">
            <v>107.28</v>
          </cell>
          <cell r="X63">
            <v>103.46000000000001</v>
          </cell>
          <cell r="Y63">
            <v>151.19999999999999</v>
          </cell>
          <cell r="Z63">
            <v>51.4</v>
          </cell>
          <cell r="AA63">
            <v>2542.6547999999998</v>
          </cell>
        </row>
        <row r="64">
          <cell r="A64" t="str">
            <v>01.04.02.08</v>
          </cell>
          <cell r="B64" t="str">
            <v>PISO DE ADOQUINES DE CONCRETO, e=8cm.</v>
          </cell>
          <cell r="C64" t="str">
            <v>M2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A65" t="str">
            <v>01.04.02.09</v>
          </cell>
          <cell r="B65" t="str">
            <v>FRANJA DE ADOQUINES DE CONCRETO, e=8cm.</v>
          </cell>
          <cell r="C65" t="str">
            <v>ML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A66" t="str">
            <v>01.04.02.10</v>
          </cell>
          <cell r="B66" t="str">
            <v>PISO SINTETICO TARAFLEX PLUS e=9mm, C/PROTECTOR</v>
          </cell>
          <cell r="C66" t="str">
            <v>M2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636.29999999999995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636.29999999999995</v>
          </cell>
        </row>
        <row r="67">
          <cell r="A67" t="str">
            <v>01.04.02.11</v>
          </cell>
          <cell r="B67" t="str">
            <v>BORDE EN VEREDA DE CEMENTO PULIDO CON IMPERMEABILIZANTE</v>
          </cell>
          <cell r="C67" t="str">
            <v>ML</v>
          </cell>
          <cell r="D67">
            <v>21.66</v>
          </cell>
          <cell r="E67">
            <v>31.31</v>
          </cell>
          <cell r="F67">
            <v>21.91</v>
          </cell>
          <cell r="G67">
            <v>10.879999999999999</v>
          </cell>
          <cell r="H67">
            <v>15.79</v>
          </cell>
          <cell r="I67">
            <v>15.79</v>
          </cell>
          <cell r="J67">
            <v>0</v>
          </cell>
          <cell r="K67">
            <v>0</v>
          </cell>
          <cell r="L67">
            <v>0</v>
          </cell>
          <cell r="M67">
            <v>4.8849999999999998</v>
          </cell>
          <cell r="N67">
            <v>4.8849999999999998</v>
          </cell>
          <cell r="O67">
            <v>0</v>
          </cell>
          <cell r="P67">
            <v>6.1</v>
          </cell>
          <cell r="Q67">
            <v>3.94</v>
          </cell>
          <cell r="R67">
            <v>3.94</v>
          </cell>
          <cell r="S67">
            <v>4.2699999999999996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145.35999999999999</v>
          </cell>
        </row>
        <row r="68">
          <cell r="A68" t="str">
            <v>01.04.03</v>
          </cell>
          <cell r="B68" t="str">
            <v>PISOS DE CONCRETO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  <row r="69">
          <cell r="A69" t="str">
            <v>01.04.03.01</v>
          </cell>
          <cell r="B69" t="str">
            <v>PISO DE CONCRETO 175 Kg/cm2,, e=6", C/ ACAB. CEMENTO FROTACHADO Y BRUÑADO, INC. BASE GRANULAR</v>
          </cell>
          <cell r="C69" t="str">
            <v>M2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A70" t="str">
            <v>01.04.03.02</v>
          </cell>
          <cell r="B70" t="str">
            <v>RAMPAS DE CONCRETO 175 Kg/cm2,, e=4", C/ ACAB. CEMENTO FROTACHADO Y BRUÑADO @ 0.10m. INC. BASE GRANULAR</v>
          </cell>
          <cell r="C70" t="str">
            <v>M2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9.0449999999999999</v>
          </cell>
          <cell r="K70">
            <v>13.6035</v>
          </cell>
          <cell r="L70">
            <v>77.829499999999996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100.47799999999999</v>
          </cell>
        </row>
        <row r="71">
          <cell r="A71" t="str">
            <v>01.04.04</v>
          </cell>
          <cell r="B71" t="str">
            <v>ACABADO DE CONCRETO EN PISOS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 t="str">
            <v>01.04.04.01</v>
          </cell>
          <cell r="B72" t="str">
            <v xml:space="preserve">ACABADO DE CEMENTO PULIDO Y BRUÑADO, e=2" </v>
          </cell>
          <cell r="C72" t="str">
            <v>M2</v>
          </cell>
          <cell r="D72">
            <v>2.08</v>
          </cell>
          <cell r="E72">
            <v>0</v>
          </cell>
          <cell r="F72">
            <v>0</v>
          </cell>
          <cell r="G72">
            <v>2.0099999999999998</v>
          </cell>
          <cell r="H72">
            <v>0</v>
          </cell>
          <cell r="I72">
            <v>0</v>
          </cell>
          <cell r="J72">
            <v>0</v>
          </cell>
          <cell r="K72">
            <v>4.0999999999999996</v>
          </cell>
          <cell r="L72">
            <v>255.25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42.99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306.43</v>
          </cell>
        </row>
        <row r="73">
          <cell r="A73" t="str">
            <v>01.04.05</v>
          </cell>
          <cell r="B73" t="str">
            <v>SARDINELES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 t="str">
            <v>01.04.05.01</v>
          </cell>
          <cell r="B74" t="str">
            <v>SARDINEL PERALTADO DE CONCRETO F'C = 140 Kg/cm2, H = 0.30 M; ANCHO = 0.07 M</v>
          </cell>
          <cell r="C74" t="str">
            <v>ML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7.1999999999999993</v>
          </cell>
          <cell r="L74">
            <v>10.8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4.0900000000000007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22.09</v>
          </cell>
        </row>
        <row r="75">
          <cell r="A75" t="str">
            <v>01.04.05.02</v>
          </cell>
          <cell r="B75" t="str">
            <v xml:space="preserve">SARDINEL PERALTADO DE CONCRETO F'C = 140 Kg/cm2, H = 0.335 M; ANCHO = 0.13 M </v>
          </cell>
          <cell r="C75" t="str">
            <v>ML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7.4</v>
          </cell>
          <cell r="P75">
            <v>0</v>
          </cell>
          <cell r="Q75">
            <v>7.4</v>
          </cell>
          <cell r="R75">
            <v>0</v>
          </cell>
          <cell r="S75">
            <v>7.4</v>
          </cell>
          <cell r="T75">
            <v>0</v>
          </cell>
          <cell r="U75">
            <v>36.950000000000003</v>
          </cell>
          <cell r="V75">
            <v>32</v>
          </cell>
          <cell r="W75">
            <v>33.799999999999997</v>
          </cell>
          <cell r="X75">
            <v>82.25</v>
          </cell>
          <cell r="Y75">
            <v>142.35</v>
          </cell>
          <cell r="Z75">
            <v>39.300000000000004</v>
          </cell>
          <cell r="AA75">
            <v>388.84999999999997</v>
          </cell>
        </row>
        <row r="76">
          <cell r="A76" t="str">
            <v>01.04.05.03</v>
          </cell>
          <cell r="B76" t="str">
            <v>SARDINEL PERALTADO DE CONCRETO F'C = 140 Kg/cm2, H = 0.36 M; ANCHO = 0.13 M</v>
          </cell>
          <cell r="C76" t="str">
            <v>ML</v>
          </cell>
          <cell r="D76">
            <v>43.32</v>
          </cell>
          <cell r="E76">
            <v>57.76</v>
          </cell>
          <cell r="F76">
            <v>44</v>
          </cell>
          <cell r="G76">
            <v>19.82</v>
          </cell>
          <cell r="H76">
            <v>28.300000000000004</v>
          </cell>
          <cell r="I76">
            <v>28.3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14.4</v>
          </cell>
          <cell r="P76">
            <v>11.51</v>
          </cell>
          <cell r="Q76">
            <v>15.2</v>
          </cell>
          <cell r="R76">
            <v>33.72</v>
          </cell>
          <cell r="S76">
            <v>15.14</v>
          </cell>
          <cell r="T76">
            <v>36.660000000000004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348.13000000000005</v>
          </cell>
        </row>
        <row r="77">
          <cell r="A77" t="str">
            <v>01.04.05.04</v>
          </cell>
          <cell r="B77" t="str">
            <v>SARDINEL SUMERGIDO DE CONCRETO F'C = 140 Kg/cm2, H = 0.37 M; ANCHO = 0.10 M INC. ACABADO</v>
          </cell>
          <cell r="C77" t="str">
            <v>ML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8">
          <cell r="A78" t="str">
            <v>01.04.06</v>
          </cell>
          <cell r="B78" t="str">
            <v>VEREDAS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 t="str">
            <v>01.04.06.01</v>
          </cell>
          <cell r="B79" t="str">
            <v>VEREDA DE CONCRETO 175Kg/cm2, e=4", C/ACAB. CEMENTO FROTACHADO Y BRUÑADO. INC. BASE GRANULAR</v>
          </cell>
          <cell r="C79" t="str">
            <v>M2</v>
          </cell>
          <cell r="D79">
            <v>0</v>
          </cell>
          <cell r="E79">
            <v>38.869999999999997</v>
          </cell>
          <cell r="F79">
            <v>27.34</v>
          </cell>
          <cell r="G79">
            <v>34.85</v>
          </cell>
          <cell r="H79">
            <v>0</v>
          </cell>
          <cell r="I79">
            <v>0</v>
          </cell>
          <cell r="J79">
            <v>53.297499999999999</v>
          </cell>
          <cell r="K79">
            <v>28</v>
          </cell>
          <cell r="L79">
            <v>75.3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5.09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262.7475</v>
          </cell>
        </row>
        <row r="80">
          <cell r="A80" t="str">
            <v>01.05</v>
          </cell>
          <cell r="B80" t="str">
            <v>ZOCALOS Y CONTRAZOCALOS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A81" t="str">
            <v>01.05.01</v>
          </cell>
          <cell r="B81" t="str">
            <v>ZOCALOS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A82" t="str">
            <v>01.05.01.01</v>
          </cell>
          <cell r="B82" t="str">
            <v>ZOCALO CERAMICO 40 x 40 cm</v>
          </cell>
          <cell r="C82" t="str">
            <v>M2</v>
          </cell>
          <cell r="D82">
            <v>10.669500000000001</v>
          </cell>
          <cell r="E82">
            <v>0</v>
          </cell>
          <cell r="F82">
            <v>140.45999999999998</v>
          </cell>
          <cell r="G82">
            <v>3.4349999999999996</v>
          </cell>
          <cell r="H82">
            <v>0</v>
          </cell>
          <cell r="I82">
            <v>0</v>
          </cell>
          <cell r="J82">
            <v>55.460999999999999</v>
          </cell>
          <cell r="K82">
            <v>308.58600000000001</v>
          </cell>
          <cell r="L82">
            <v>217.785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163.76100000000002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900.15750000000003</v>
          </cell>
        </row>
        <row r="83">
          <cell r="A83" t="str">
            <v>01.05.02</v>
          </cell>
          <cell r="B83" t="str">
            <v>CONTRAZOCALOS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01.05.02.01</v>
          </cell>
          <cell r="B84" t="str">
            <v xml:space="preserve">CONTRAZOCALO DE CEMENTO PULIDO H=0.10m. </v>
          </cell>
          <cell r="C84" t="str">
            <v>ML</v>
          </cell>
          <cell r="D84">
            <v>4.72</v>
          </cell>
          <cell r="E84">
            <v>0</v>
          </cell>
          <cell r="F84">
            <v>0</v>
          </cell>
          <cell r="G84">
            <v>4.62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83.5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92.84</v>
          </cell>
        </row>
        <row r="85">
          <cell r="A85" t="str">
            <v>01.05.02.02</v>
          </cell>
          <cell r="B85" t="str">
            <v>CONTRAZOCALO DE CEMENTO FROTACHADO H=0.15m.</v>
          </cell>
          <cell r="C85" t="str">
            <v>ML</v>
          </cell>
          <cell r="D85">
            <v>47.637096</v>
          </cell>
          <cell r="E85">
            <v>43.47</v>
          </cell>
          <cell r="F85">
            <v>34.93</v>
          </cell>
          <cell r="G85">
            <v>27.413639999999997</v>
          </cell>
          <cell r="H85">
            <v>32.399000000000001</v>
          </cell>
          <cell r="I85">
            <v>32.730000000000004</v>
          </cell>
          <cell r="J85">
            <v>38.520000000000003</v>
          </cell>
          <cell r="K85">
            <v>99.96</v>
          </cell>
          <cell r="L85">
            <v>165.70999999999998</v>
          </cell>
          <cell r="M85">
            <v>14.510000000000002</v>
          </cell>
          <cell r="N85">
            <v>14.510000000000002</v>
          </cell>
          <cell r="O85">
            <v>9.4</v>
          </cell>
          <cell r="P85">
            <v>0</v>
          </cell>
          <cell r="Q85">
            <v>10.16</v>
          </cell>
          <cell r="R85">
            <v>0</v>
          </cell>
          <cell r="S85">
            <v>6.49</v>
          </cell>
          <cell r="T85">
            <v>36.010000000000005</v>
          </cell>
          <cell r="U85">
            <v>11.13984</v>
          </cell>
          <cell r="V85">
            <v>16.429759999999998</v>
          </cell>
          <cell r="W85">
            <v>0</v>
          </cell>
          <cell r="X85">
            <v>23.679679999999998</v>
          </cell>
          <cell r="Y85">
            <v>42.049439999999997</v>
          </cell>
          <cell r="Z85">
            <v>14.302320000000002</v>
          </cell>
          <cell r="AA85">
            <v>721.45077599999991</v>
          </cell>
        </row>
        <row r="86">
          <cell r="A86" t="str">
            <v>01.05.02.03</v>
          </cell>
          <cell r="B86" t="str">
            <v>CONTRAZOCALO DE MADERA CEDRO 3/4"x4" + RODON 3/4"</v>
          </cell>
          <cell r="C86" t="str">
            <v>ML</v>
          </cell>
          <cell r="D86">
            <v>149.51</v>
          </cell>
          <cell r="E86">
            <v>0</v>
          </cell>
          <cell r="F86">
            <v>181.46</v>
          </cell>
          <cell r="G86">
            <v>119.74000000000001</v>
          </cell>
          <cell r="H86">
            <v>118.46000000000001</v>
          </cell>
          <cell r="I86">
            <v>119.88</v>
          </cell>
          <cell r="J86">
            <v>0</v>
          </cell>
          <cell r="K86">
            <v>0</v>
          </cell>
          <cell r="L86">
            <v>13.8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702.85</v>
          </cell>
        </row>
        <row r="87">
          <cell r="A87" t="str">
            <v>01.05.02.04</v>
          </cell>
          <cell r="B87" t="str">
            <v>CONTRAZOCALO DE PORCELANATO 40 x 40 cm,  H=0.10m.</v>
          </cell>
          <cell r="C87" t="str">
            <v>ML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 t="str">
            <v>01.05.02.05</v>
          </cell>
          <cell r="B88" t="str">
            <v>CONTRAZOCALO DE PORCELANATO 50 x 50 cm,  H=0.10m.</v>
          </cell>
          <cell r="C88" t="str">
            <v>ML</v>
          </cell>
          <cell r="D88">
            <v>123.94</v>
          </cell>
          <cell r="E88">
            <v>0</v>
          </cell>
          <cell r="F88">
            <v>92.899999999999991</v>
          </cell>
          <cell r="G88">
            <v>82.97</v>
          </cell>
          <cell r="H88">
            <v>61.330000000000005</v>
          </cell>
          <cell r="I88">
            <v>51.734999999999999</v>
          </cell>
          <cell r="J88">
            <v>44.36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22.52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479.75499999999994</v>
          </cell>
        </row>
        <row r="89">
          <cell r="A89" t="str">
            <v>01.05.02.06</v>
          </cell>
          <cell r="B89" t="str">
            <v>CONTRAZOCALO DE CERAMICO 40 x 40 cm,  H=0.10m.</v>
          </cell>
          <cell r="C89" t="str">
            <v>ML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30.36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30.36</v>
          </cell>
        </row>
        <row r="90">
          <cell r="A90" t="str">
            <v>01.05.02.07</v>
          </cell>
          <cell r="B90" t="str">
            <v>CONTRAZOCALO DE GRESS INDUSTRIAL DE 10 x 20 cm, H=0.10m.</v>
          </cell>
          <cell r="C90" t="str">
            <v>ML</v>
          </cell>
          <cell r="D90">
            <v>0</v>
          </cell>
          <cell r="E90">
            <v>376.11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376.11</v>
          </cell>
        </row>
        <row r="91">
          <cell r="A91" t="str">
            <v>01.05.02.08</v>
          </cell>
          <cell r="B91" t="str">
            <v>CONTRAZOCALO DE GRESS INDUSTRIAL CORRIENTE DE 15 x 15 cm, H=0.15m.</v>
          </cell>
          <cell r="C91" t="str">
            <v>ML</v>
          </cell>
          <cell r="D91">
            <v>50.577096000000004</v>
          </cell>
          <cell r="E91">
            <v>63.98</v>
          </cell>
          <cell r="F91">
            <v>50.989999999999995</v>
          </cell>
          <cell r="G91">
            <v>26.040367999999997</v>
          </cell>
          <cell r="H91">
            <v>32.24</v>
          </cell>
          <cell r="I91">
            <v>32.119999999999997</v>
          </cell>
          <cell r="J91">
            <v>0</v>
          </cell>
          <cell r="K91">
            <v>0</v>
          </cell>
          <cell r="L91">
            <v>0</v>
          </cell>
          <cell r="M91">
            <v>7.3</v>
          </cell>
          <cell r="N91">
            <v>7.3</v>
          </cell>
          <cell r="O91">
            <v>14.4</v>
          </cell>
          <cell r="P91">
            <v>11.51</v>
          </cell>
          <cell r="Q91">
            <v>15.2</v>
          </cell>
          <cell r="R91">
            <v>40.200000000000003</v>
          </cell>
          <cell r="S91">
            <v>15.14</v>
          </cell>
          <cell r="T91">
            <v>19.3</v>
          </cell>
          <cell r="U91">
            <v>36.950000000000003</v>
          </cell>
          <cell r="V91">
            <v>32</v>
          </cell>
          <cell r="W91">
            <v>68.38</v>
          </cell>
          <cell r="X91">
            <v>82.25</v>
          </cell>
          <cell r="Y91">
            <v>142.35</v>
          </cell>
          <cell r="Z91">
            <v>39.300000000000004</v>
          </cell>
          <cell r="AA91">
            <v>787.5274639999999</v>
          </cell>
        </row>
        <row r="92">
          <cell r="A92" t="str">
            <v>01.05.02.09</v>
          </cell>
          <cell r="B92" t="str">
            <v>CONTRAZOCALO DE GRESS INDUSTRIAL MEDIACAÑA DE 15 x 15 cm, H=0.15m.</v>
          </cell>
          <cell r="C92" t="str">
            <v>ML</v>
          </cell>
          <cell r="D92">
            <v>66</v>
          </cell>
          <cell r="E92">
            <v>84.93</v>
          </cell>
          <cell r="F92">
            <v>57.240000000000009</v>
          </cell>
          <cell r="G92">
            <v>42.85</v>
          </cell>
          <cell r="H92">
            <v>42.529999999999994</v>
          </cell>
          <cell r="I92">
            <v>49.45</v>
          </cell>
          <cell r="J92">
            <v>0</v>
          </cell>
          <cell r="K92">
            <v>0</v>
          </cell>
          <cell r="L92">
            <v>0</v>
          </cell>
          <cell r="M92">
            <v>7.51</v>
          </cell>
          <cell r="N92">
            <v>7.51</v>
          </cell>
          <cell r="O92">
            <v>1.7000000000000002</v>
          </cell>
          <cell r="P92">
            <v>30.400000000000006</v>
          </cell>
          <cell r="Q92">
            <v>1.78</v>
          </cell>
          <cell r="R92">
            <v>5.18</v>
          </cell>
          <cell r="S92">
            <v>2.85</v>
          </cell>
          <cell r="T92">
            <v>78.989999999999995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478.92</v>
          </cell>
        </row>
        <row r="93">
          <cell r="A93" t="str">
            <v>01.05.02.10</v>
          </cell>
          <cell r="B93" t="str">
            <v>CONTRAZOCALO RECTO EN GRADAS Y ESCALERA DE CEMENTO PULIDO, H=0.15m.</v>
          </cell>
          <cell r="C93" t="str">
            <v>ML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9.6</v>
          </cell>
          <cell r="L93">
            <v>141.5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151.1</v>
          </cell>
        </row>
        <row r="94">
          <cell r="A94" t="str">
            <v>01.05.02.11</v>
          </cell>
          <cell r="B94" t="str">
            <v>CONTRAZOCALO RECTO EN GRADAS Y ESCALERA DE GRESS INDUSTRIAL CORRIENTE DE 15 x 15 cm, H=0.15m.</v>
          </cell>
          <cell r="C94" t="str">
            <v>ML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17.850000000000001</v>
          </cell>
          <cell r="N94">
            <v>17.850000000000001</v>
          </cell>
          <cell r="O94">
            <v>29.9</v>
          </cell>
          <cell r="P94">
            <v>55.8</v>
          </cell>
          <cell r="Q94">
            <v>33.6</v>
          </cell>
          <cell r="R94">
            <v>51.62</v>
          </cell>
          <cell r="S94">
            <v>35.6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242.22</v>
          </cell>
        </row>
        <row r="95">
          <cell r="A95" t="str">
            <v>01.06</v>
          </cell>
          <cell r="B95" t="str">
            <v xml:space="preserve">COBERTURAS 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A96" t="str">
            <v>01.06.01</v>
          </cell>
          <cell r="B96" t="str">
            <v>COBERTURA LIVIANA DE LAMINA TERMOACUSTICA TRAPEZOIDAL</v>
          </cell>
          <cell r="C96" t="str">
            <v>M2</v>
          </cell>
          <cell r="D96">
            <v>309.6345</v>
          </cell>
          <cell r="E96">
            <v>403.79829999999993</v>
          </cell>
          <cell r="F96">
            <v>298.77840000000003</v>
          </cell>
          <cell r="G96">
            <v>202.80599999999998</v>
          </cell>
          <cell r="H96">
            <v>204.0068</v>
          </cell>
          <cell r="I96">
            <v>204.0068</v>
          </cell>
          <cell r="J96">
            <v>165.876</v>
          </cell>
          <cell r="K96">
            <v>1175.8700000000001</v>
          </cell>
          <cell r="L96">
            <v>1453.1799999999998</v>
          </cell>
          <cell r="M96">
            <v>54.800000000000004</v>
          </cell>
          <cell r="N96">
            <v>55</v>
          </cell>
          <cell r="O96">
            <v>50.325000000000003</v>
          </cell>
          <cell r="P96">
            <v>66.150400000000005</v>
          </cell>
          <cell r="Q96">
            <v>47.32</v>
          </cell>
          <cell r="R96">
            <v>71.100000000000009</v>
          </cell>
          <cell r="S96">
            <v>49.85</v>
          </cell>
          <cell r="T96">
            <v>42.99</v>
          </cell>
          <cell r="U96">
            <v>108.72799999999999</v>
          </cell>
          <cell r="V96">
            <v>93.809999999999988</v>
          </cell>
          <cell r="W96">
            <v>84.118000000000009</v>
          </cell>
          <cell r="X96">
            <v>93.100000000000009</v>
          </cell>
          <cell r="Y96">
            <v>85.612500000000011</v>
          </cell>
          <cell r="Z96">
            <v>51.826500000000003</v>
          </cell>
          <cell r="AA96">
            <v>5372.6872000000021</v>
          </cell>
        </row>
        <row r="97">
          <cell r="A97" t="str">
            <v>01.06.02</v>
          </cell>
          <cell r="B97" t="str">
            <v>COBERTURA CON TEJA DE ARCILLA EN CERCO PERIMETRAL</v>
          </cell>
          <cell r="C97" t="str">
            <v>ML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A98" t="str">
            <v>01.06.03</v>
          </cell>
          <cell r="B98" t="str">
            <v xml:space="preserve">COBERTURA DE LADRILLO PASTELERO 25 x 25 cm, ASENT. C/ MEZC. C:A 1:5 ( 3cm, JUNTA 1.5cm ) </v>
          </cell>
          <cell r="C98" t="str">
            <v>M2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A99" t="str">
            <v>01.06.04</v>
          </cell>
          <cell r="B99" t="str">
            <v>COBERTURA TRASLUCIDAS DE POLICARBONATO 6mm</v>
          </cell>
          <cell r="C99" t="str">
            <v>M2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74.400000000000006</v>
          </cell>
          <cell r="L99">
            <v>310.60000000000002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385</v>
          </cell>
        </row>
        <row r="100">
          <cell r="A100" t="str">
            <v>01.06.05</v>
          </cell>
          <cell r="B100" t="str">
            <v>CUMBRERA TERMOACUSTICA TIPO CABALLETE</v>
          </cell>
          <cell r="C100" t="str">
            <v>ML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A101" t="str">
            <v>01.06.06</v>
          </cell>
          <cell r="B101" t="str">
            <v>CERRAMIENTO DE FRISOS LATERALES Y  VOLADIZO  C/LAMINA TERMOACUSTICA TRAPEZOIDAL o SIMILAR</v>
          </cell>
          <cell r="C101" t="str">
            <v>M2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399.11999999999995</v>
          </cell>
          <cell r="L101">
            <v>848.89439999999991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1248.0143999999998</v>
          </cell>
        </row>
        <row r="102">
          <cell r="A102" t="str">
            <v>01.07</v>
          </cell>
          <cell r="B102" t="str">
            <v>CARPINTERIA DE MADERA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A103" t="str">
            <v>01.07.01</v>
          </cell>
          <cell r="B103" t="str">
            <v>PUERTAS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A104" t="str">
            <v>01.07.01.01</v>
          </cell>
          <cell r="B104" t="str">
            <v>PUERTA APANELADA C.N. INC. MARCO DE MADERA CEDRO.</v>
          </cell>
          <cell r="C104" t="str">
            <v>M2</v>
          </cell>
          <cell r="D104">
            <v>3.7800000000000002</v>
          </cell>
          <cell r="E104">
            <v>22.68</v>
          </cell>
          <cell r="F104">
            <v>12.18</v>
          </cell>
          <cell r="G104">
            <v>3.7800000000000002</v>
          </cell>
          <cell r="H104">
            <v>3.7800000000000002</v>
          </cell>
          <cell r="I104">
            <v>3.7800000000000002</v>
          </cell>
          <cell r="J104">
            <v>8.3340000000000014</v>
          </cell>
          <cell r="K104">
            <v>12.140000000000002</v>
          </cell>
          <cell r="L104">
            <v>22.459999999999997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10.248000000000001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103.16200000000001</v>
          </cell>
        </row>
        <row r="105">
          <cell r="A105" t="str">
            <v>01.07.01.02</v>
          </cell>
          <cell r="B105" t="str">
            <v>PUERTA APANELADA C.N. + VISOR DE VIDRIO, INC. MARCO DE MADERA CEDRO.</v>
          </cell>
          <cell r="C105" t="str">
            <v>M2</v>
          </cell>
          <cell r="D105">
            <v>20.790000000000006</v>
          </cell>
          <cell r="E105">
            <v>26.040000000000006</v>
          </cell>
          <cell r="F105">
            <v>18.480000000000004</v>
          </cell>
          <cell r="G105">
            <v>13.860000000000003</v>
          </cell>
          <cell r="H105">
            <v>13.860000000000003</v>
          </cell>
          <cell r="I105">
            <v>13.860000000000003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106.89000000000001</v>
          </cell>
        </row>
        <row r="106">
          <cell r="A106" t="str">
            <v>01.07.01.03</v>
          </cell>
          <cell r="B106" t="str">
            <v>PUERTA APANELADA DOBLE HOJA C.N. INC. MARCO DE MADERA CEDRO.</v>
          </cell>
          <cell r="C106" t="str">
            <v>M2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30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30</v>
          </cell>
        </row>
        <row r="107">
          <cell r="A107" t="str">
            <v>01.07.01.04</v>
          </cell>
          <cell r="B107" t="str">
            <v>PUERTA APANELADA DOBLE HOJA BATIENTE C.N. INC. MARCO DE MADERA CEDRO.</v>
          </cell>
          <cell r="C107" t="str">
            <v>M2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01.07.01.05</v>
          </cell>
          <cell r="B108" t="str">
            <v>PUERTA APANELADA DOBLE HOJA C.N. PARA MUEBLE BAJO, INC. MARCO DE MADERA CEDRO.</v>
          </cell>
          <cell r="C108" t="str">
            <v>M2</v>
          </cell>
          <cell r="D108">
            <v>21.61</v>
          </cell>
          <cell r="E108">
            <v>0</v>
          </cell>
          <cell r="F108">
            <v>7.0419999999999989</v>
          </cell>
          <cell r="G108">
            <v>22.41</v>
          </cell>
          <cell r="H108">
            <v>0</v>
          </cell>
          <cell r="I108">
            <v>8.4420000000000002</v>
          </cell>
          <cell r="J108">
            <v>5.6419999999999995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65.146000000000001</v>
          </cell>
        </row>
        <row r="109">
          <cell r="A109" t="str">
            <v>01.07.01.06</v>
          </cell>
          <cell r="B109" t="str">
            <v>PUERTA APANELADA DOBLE HOJA C.N.  PARA CLOSET, INC. MARCO DE MADERA CEDRO.</v>
          </cell>
          <cell r="C109" t="str">
            <v>M2</v>
          </cell>
          <cell r="D109">
            <v>4.3559999999999999</v>
          </cell>
          <cell r="E109">
            <v>25.974</v>
          </cell>
          <cell r="F109">
            <v>4.4640000000000004</v>
          </cell>
          <cell r="G109">
            <v>4.3559999999999999</v>
          </cell>
          <cell r="H109">
            <v>4.3559999999999999</v>
          </cell>
          <cell r="I109">
            <v>4.68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48.186</v>
          </cell>
        </row>
        <row r="110">
          <cell r="A110" t="str">
            <v>01.07.02</v>
          </cell>
          <cell r="B110" t="str">
            <v>MUEBLES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 t="str">
            <v>01.07.02.01</v>
          </cell>
          <cell r="B111" t="str">
            <v>TICERO DE MADERA CEDRO L=3.60m BARNIZADO</v>
          </cell>
          <cell r="C111" t="str">
            <v>UND</v>
          </cell>
          <cell r="D111">
            <v>8</v>
          </cell>
          <cell r="E111">
            <v>6</v>
          </cell>
          <cell r="F111">
            <v>7</v>
          </cell>
          <cell r="G111">
            <v>5</v>
          </cell>
          <cell r="H111">
            <v>5</v>
          </cell>
          <cell r="I111">
            <v>5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36</v>
          </cell>
        </row>
        <row r="112">
          <cell r="A112" t="str">
            <v>01.07.02.02</v>
          </cell>
          <cell r="B112" t="str">
            <v xml:space="preserve">ESTANTERIA DE MADERA DE CEDRO e=1" </v>
          </cell>
          <cell r="C112" t="str">
            <v>M2</v>
          </cell>
          <cell r="D112">
            <v>9.1020000000000003</v>
          </cell>
          <cell r="E112">
            <v>68.567999999999998</v>
          </cell>
          <cell r="F112">
            <v>5.7959999999999994</v>
          </cell>
          <cell r="G112">
            <v>8.7360000000000007</v>
          </cell>
          <cell r="H112">
            <v>7.1199999999999992</v>
          </cell>
          <cell r="I112">
            <v>7.8299999999999992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107.15200000000002</v>
          </cell>
        </row>
        <row r="113">
          <cell r="A113" t="str">
            <v>01.07.02.03</v>
          </cell>
          <cell r="B113" t="str">
            <v>BANCA C/LISTONES DE MADERA CEDRO 4"x2", L=0.60m</v>
          </cell>
          <cell r="C113" t="str">
            <v>UND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2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2</v>
          </cell>
        </row>
        <row r="114">
          <cell r="A114" t="str">
            <v>01.07.02.04</v>
          </cell>
          <cell r="B114" t="str">
            <v>BANCA C/LISTONES DE MADERA CEDRO 4"x2", L=2.34m</v>
          </cell>
          <cell r="C114" t="str">
            <v>UND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3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5</v>
          </cell>
        </row>
        <row r="115">
          <cell r="A115" t="str">
            <v>01.07.02.05</v>
          </cell>
          <cell r="B115" t="str">
            <v>BANCA C/LISTONES DE MADERA CEDRO 4"x2", L=2.50m</v>
          </cell>
          <cell r="C115" t="str">
            <v>UND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2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3</v>
          </cell>
        </row>
        <row r="116">
          <cell r="A116" t="str">
            <v>01.07.02.06</v>
          </cell>
          <cell r="B116" t="str">
            <v xml:space="preserve">DIVISION APANELADA C.N. C/CRISTAL TEMPLADO 6mm </v>
          </cell>
          <cell r="C116" t="str">
            <v>UND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7">
          <cell r="A117" t="str">
            <v>01.07.03</v>
          </cell>
          <cell r="B117" t="str">
            <v xml:space="preserve">VIGAS DE MADERA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A118" t="str">
            <v>01.07.03.01</v>
          </cell>
          <cell r="B118" t="str">
            <v>VIGAS DE MADERA TORNILLO 4"x2"</v>
          </cell>
          <cell r="C118" t="str">
            <v>ML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19">
          <cell r="A119" t="str">
            <v>01.07.03.02</v>
          </cell>
          <cell r="B119" t="str">
            <v>VIGAS DE MADERA TORNILLO 6"x4"</v>
          </cell>
          <cell r="C119" t="str">
            <v>ML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</row>
        <row r="120">
          <cell r="A120" t="str">
            <v>01.08</v>
          </cell>
          <cell r="B120" t="str">
            <v>CARPINTERIA METALICA Y HERRERIA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  <row r="121">
          <cell r="A121" t="str">
            <v>01.08.01</v>
          </cell>
          <cell r="B121" t="str">
            <v>VENTANAS DE FIERRO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  <row r="122">
          <cell r="A122" t="str">
            <v>01.08.01.01</v>
          </cell>
          <cell r="B122" t="str">
            <v>BARRAS DE SEGURIDAD EN VENTANAS</v>
          </cell>
          <cell r="C122" t="str">
            <v>M2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41.128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41.128</v>
          </cell>
        </row>
        <row r="123">
          <cell r="A123" t="str">
            <v>01.08.02</v>
          </cell>
          <cell r="B123" t="str">
            <v xml:space="preserve">PUERTAS DE FIERRO  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A124" t="str">
            <v>01.08.02.01</v>
          </cell>
          <cell r="B124" t="str">
            <v>INGRESO PRINCIPAL - PORTON  Y PUERTA DE FIERRO</v>
          </cell>
          <cell r="C124" t="str">
            <v>UND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5">
          <cell r="A125" t="str">
            <v>01.08.02.02</v>
          </cell>
          <cell r="B125" t="str">
            <v>INGRESO Nº1 - PORTON  Y PUERTA DE FIERRO</v>
          </cell>
          <cell r="C125" t="str">
            <v>UND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</row>
        <row r="126">
          <cell r="A126" t="str">
            <v>01.08.03</v>
          </cell>
          <cell r="B126" t="str">
            <v>VENTANAS DE ALUMINIO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</row>
        <row r="127">
          <cell r="A127" t="str">
            <v>01.08.03.01</v>
          </cell>
          <cell r="B127" t="str">
            <v>VENTANA DE ALUMINIO TIPO FIJO-PROYECTANTE, C/CRISTAL TEMPLADO e=6mm</v>
          </cell>
          <cell r="C127" t="str">
            <v>M2</v>
          </cell>
          <cell r="D127">
            <v>136.40600000000001</v>
          </cell>
          <cell r="E127">
            <v>132.07600000000002</v>
          </cell>
          <cell r="F127">
            <v>116.96260000000002</v>
          </cell>
          <cell r="G127">
            <v>71.135999999999996</v>
          </cell>
          <cell r="H127">
            <v>63.234000000000009</v>
          </cell>
          <cell r="I127">
            <v>73.024000000000001</v>
          </cell>
          <cell r="J127">
            <v>1.5840000000000001</v>
          </cell>
          <cell r="K127">
            <v>123.64200000000001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16.683999999999997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734.74860000000001</v>
          </cell>
        </row>
        <row r="128">
          <cell r="A128" t="str">
            <v>01.08.03.02</v>
          </cell>
          <cell r="B128" t="str">
            <v>VENTANA DE ALUMINIO TIPO FIJO-PROYECTANTE, C/POLICARBONATO e=6mm</v>
          </cell>
          <cell r="C128" t="str">
            <v>M2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77.572000000000003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77.572000000000003</v>
          </cell>
        </row>
        <row r="129">
          <cell r="A129" t="str">
            <v>01.08.03.03</v>
          </cell>
          <cell r="B129" t="str">
            <v>MURO CORTINA DE ALUMINIO TIPO FIJO-PROYECTANTE, C/CRISTAL POLICARBONATO e=6mm</v>
          </cell>
          <cell r="C129" t="str">
            <v>M2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84.974999999999994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84.974999999999994</v>
          </cell>
        </row>
        <row r="130">
          <cell r="A130" t="str">
            <v>01.08.04</v>
          </cell>
          <cell r="B130" t="str">
            <v>PUERTAS DE ALUMINIO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A131" t="str">
            <v>01.08.04.01</v>
          </cell>
          <cell r="B131" t="str">
            <v>PUERTA DE ALUMINIO DOBLE HOJA, C/CRISTAL TEMPLADO e=8mm</v>
          </cell>
          <cell r="C131" t="str">
            <v>M2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4.6689999999999996</v>
          </cell>
          <cell r="K131">
            <v>21.356400000000001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26.025400000000001</v>
          </cell>
        </row>
        <row r="132">
          <cell r="A132" t="str">
            <v>01.08.04.02</v>
          </cell>
          <cell r="B132" t="str">
            <v>PUERTA DE ALUMINIO DOBLE HOJA CORREDIZA, C/CRISTAL TEMPLADO e=8mm</v>
          </cell>
          <cell r="C132" t="str">
            <v>M2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7.0090000000000003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7.0090000000000003</v>
          </cell>
        </row>
        <row r="133">
          <cell r="A133" t="str">
            <v>01.08.05</v>
          </cell>
          <cell r="B133" t="str">
            <v>PUERTAS DE PLANCHAS METALICAS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4">
          <cell r="A134" t="str">
            <v>01.08.05.01</v>
          </cell>
          <cell r="B134" t="str">
            <v>PUERTA METALICA C/PLANCHA LAMINADA EN FRIO</v>
          </cell>
          <cell r="C134" t="str">
            <v>M2</v>
          </cell>
          <cell r="D134">
            <v>0</v>
          </cell>
          <cell r="E134">
            <v>0</v>
          </cell>
          <cell r="F134">
            <v>6.3</v>
          </cell>
          <cell r="G134">
            <v>0</v>
          </cell>
          <cell r="H134">
            <v>0</v>
          </cell>
          <cell r="I134">
            <v>0</v>
          </cell>
          <cell r="J134">
            <v>2.3400000000000003</v>
          </cell>
          <cell r="K134">
            <v>16.2</v>
          </cell>
          <cell r="L134">
            <v>7.1999999999999993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9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41.04</v>
          </cell>
        </row>
        <row r="135">
          <cell r="A135" t="str">
            <v>01.08.05.02</v>
          </cell>
          <cell r="B135" t="str">
            <v>PUERTA METALICA DOBLE HOJA C/PLANCHA LAMINADA EN FRIO</v>
          </cell>
          <cell r="C135" t="str">
            <v>M2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A136" t="str">
            <v>01.08.05.03</v>
          </cell>
          <cell r="B136" t="str">
            <v>PORTON METALICO DOBLE HOJA C/PLANCHA LAMINADA EN FRIO</v>
          </cell>
          <cell r="C136" t="str">
            <v>M2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A137" t="str">
            <v>01.08.06</v>
          </cell>
          <cell r="B137" t="str">
            <v>PUERTAS DE FIERRO Y MALLA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A138" t="str">
            <v>01.08.06.01</v>
          </cell>
          <cell r="B138" t="str">
            <v>PUERTA DE FIERRO CON MALLA ELECTROSOLDADA</v>
          </cell>
          <cell r="C138" t="str">
            <v>M2</v>
          </cell>
          <cell r="D138">
            <v>2.8800000000000003</v>
          </cell>
          <cell r="E138">
            <v>0</v>
          </cell>
          <cell r="F138">
            <v>2.9600000000000004</v>
          </cell>
          <cell r="G138">
            <v>2.8800000000000003</v>
          </cell>
          <cell r="H138">
            <v>0</v>
          </cell>
          <cell r="I138">
            <v>2.8800000000000003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11.600000000000001</v>
          </cell>
        </row>
        <row r="139">
          <cell r="A139" t="str">
            <v>01.08.07</v>
          </cell>
          <cell r="B139" t="str">
            <v>VENTANAS DE FIERRO Y MALLA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0">
          <cell r="A140" t="str">
            <v>01.08.07.01</v>
          </cell>
          <cell r="B140" t="str">
            <v>VENTANA DE FIERRO CON MALLA ELECTROSOLDADA</v>
          </cell>
          <cell r="C140" t="str">
            <v>M2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0.6160000000000001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0.6160000000000001</v>
          </cell>
        </row>
        <row r="141">
          <cell r="A141" t="str">
            <v>01.08.08</v>
          </cell>
          <cell r="B141" t="str">
            <v>DIVISION DE PLANCHA DE ACERO GALVANIZADOS PARA SERVICIOS HIGIENICOS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01.08.08.01</v>
          </cell>
          <cell r="B142" t="str">
            <v>DIVISION METALICA CON PLANCHAS LAMINADA EN FRIO EN URINARIO</v>
          </cell>
          <cell r="C142" t="str">
            <v>UND</v>
          </cell>
          <cell r="D142">
            <v>0</v>
          </cell>
          <cell r="E142">
            <v>0</v>
          </cell>
          <cell r="F142">
            <v>3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2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2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11</v>
          </cell>
        </row>
        <row r="143">
          <cell r="A143" t="str">
            <v>01.08.09</v>
          </cell>
          <cell r="B143" t="str">
            <v>BARANDAS METALICAS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</row>
        <row r="144">
          <cell r="A144" t="str">
            <v>01.08.09.01</v>
          </cell>
          <cell r="B144" t="str">
            <v>BARANDA METALICA, PASAMANOS C/ TUBO Ø 2", PARANTES C/ PLATINAS e=1/4, H = 0.45 M</v>
          </cell>
          <cell r="C144" t="str">
            <v>ML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 t="str">
            <v>01.08.09.02</v>
          </cell>
          <cell r="B145" t="str">
            <v>BARANDA METALICA, PASAMANOS C/ TUBO Ø 2", PARANTES C/ PLATINAS e=1/4, H = 0.65 M</v>
          </cell>
          <cell r="C145" t="str">
            <v>ML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8.19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8.19</v>
          </cell>
        </row>
        <row r="146">
          <cell r="A146" t="str">
            <v>01.08.09.03</v>
          </cell>
          <cell r="B146" t="str">
            <v>BARANDA METALICA, PASAMANOS C/ TUBO Ø 2 1/2", PARANTES C/ PLATINAS e=1/4, H = 0.80 M</v>
          </cell>
          <cell r="C146" t="str">
            <v>ML</v>
          </cell>
          <cell r="D146">
            <v>43.32</v>
          </cell>
          <cell r="E146">
            <v>57.76</v>
          </cell>
          <cell r="F146">
            <v>44</v>
          </cell>
          <cell r="G146">
            <v>19.82</v>
          </cell>
          <cell r="H146">
            <v>28.4</v>
          </cell>
          <cell r="I146">
            <v>28.299999999999997</v>
          </cell>
          <cell r="J146">
            <v>0</v>
          </cell>
          <cell r="K146">
            <v>0</v>
          </cell>
          <cell r="L146">
            <v>1.6</v>
          </cell>
          <cell r="M146">
            <v>7.54</v>
          </cell>
          <cell r="N146">
            <v>7.54</v>
          </cell>
          <cell r="O146">
            <v>21.8</v>
          </cell>
          <cell r="P146">
            <v>11.51</v>
          </cell>
          <cell r="Q146">
            <v>22.6</v>
          </cell>
          <cell r="R146">
            <v>33.72</v>
          </cell>
          <cell r="S146">
            <v>22.54</v>
          </cell>
          <cell r="T146">
            <v>38.07</v>
          </cell>
          <cell r="U146">
            <v>36.950000000000003</v>
          </cell>
          <cell r="V146">
            <v>32</v>
          </cell>
          <cell r="W146">
            <v>33.799999999999997</v>
          </cell>
          <cell r="X146">
            <v>82.25</v>
          </cell>
          <cell r="Y146">
            <v>142.35</v>
          </cell>
          <cell r="Z146">
            <v>39.300000000000004</v>
          </cell>
          <cell r="AA146">
            <v>755.17</v>
          </cell>
        </row>
        <row r="147">
          <cell r="A147" t="str">
            <v>01.08.09.04</v>
          </cell>
          <cell r="B147" t="str">
            <v>BARANDA METALICA EN PISCINA Y POLIDEPORTIVO, H = 1.20 M</v>
          </cell>
          <cell r="C147" t="str">
            <v>ML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23.2</v>
          </cell>
          <cell r="L147">
            <v>67.800000000000011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91.000000000000014</v>
          </cell>
        </row>
        <row r="148">
          <cell r="A148" t="str">
            <v>01.08.09.05</v>
          </cell>
          <cell r="B148" t="str">
            <v>BARANDA METALICA EN PISCINA H = 0.20 M</v>
          </cell>
          <cell r="C148" t="str">
            <v>ML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11</v>
          </cell>
        </row>
        <row r="149">
          <cell r="A149" t="str">
            <v>01.08.10</v>
          </cell>
          <cell r="B149" t="str">
            <v>PASAMANOS AISLADOS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0">
          <cell r="A150" t="str">
            <v>01.08.10.01</v>
          </cell>
          <cell r="B150" t="str">
            <v>PASAMANOS AISLADOS DE TUBO DE FIERRO Ø=2" EN ESCALERA</v>
          </cell>
          <cell r="C150" t="str">
            <v>ML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11.98</v>
          </cell>
          <cell r="N150">
            <v>11.98</v>
          </cell>
          <cell r="O150">
            <v>38.78</v>
          </cell>
          <cell r="P150">
            <v>51.129999999999995</v>
          </cell>
          <cell r="Q150">
            <v>37.799999999999997</v>
          </cell>
          <cell r="R150">
            <v>47.6</v>
          </cell>
          <cell r="S150">
            <v>37.799999999999997</v>
          </cell>
          <cell r="T150">
            <v>28.529999999999994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265.59999999999997</v>
          </cell>
        </row>
        <row r="151">
          <cell r="A151" t="str">
            <v>01.08.10.02</v>
          </cell>
          <cell r="B151" t="str">
            <v>PASAMANOS AISLADOS DE TUBO DE FIERRO Ø=1 1/2" EN SS.HH</v>
          </cell>
          <cell r="C151" t="str">
            <v>ML</v>
          </cell>
          <cell r="D151">
            <v>0</v>
          </cell>
          <cell r="E151">
            <v>0</v>
          </cell>
          <cell r="F151">
            <v>3.2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1.6</v>
          </cell>
          <cell r="L151">
            <v>1.6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2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8.4</v>
          </cell>
        </row>
        <row r="152">
          <cell r="A152" t="str">
            <v>01.08.11</v>
          </cell>
          <cell r="B152" t="str">
            <v>ESCALERAS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3">
          <cell r="A153" t="str">
            <v>01.08.11.01</v>
          </cell>
          <cell r="B153" t="str">
            <v xml:space="preserve"> ESCALERA TIPO GATO DE FIERRO  ( ANCHO=0.50 M, H=9.95 M )</v>
          </cell>
          <cell r="C153" t="str">
            <v>UND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A154" t="str">
            <v>01.08.11.02</v>
          </cell>
          <cell r="B154" t="str">
            <v>ESCALERA TIPO GATO DE FIERRO  ( ANCHO=0.50 M, H=10.50 M )</v>
          </cell>
          <cell r="C154" t="str">
            <v>UND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A155" t="str">
            <v>01.08.11.03</v>
          </cell>
          <cell r="B155" t="str">
            <v>ESCALERA TIPO GATO DE FIERRO GALVANIZADO ( ANCHO=0.50 M, H=1.00 M )</v>
          </cell>
          <cell r="C155" t="str">
            <v>UND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A156" t="str">
            <v>01.08.11.04</v>
          </cell>
          <cell r="B156" t="str">
            <v>ESCALERA TIPO GATO DE FIERRO GALVANIZADO ( ANCHO=0.50 M, H=1.50 M )</v>
          </cell>
          <cell r="C156" t="str">
            <v>UND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A157" t="str">
            <v>01.08.11.05</v>
          </cell>
          <cell r="B157" t="str">
            <v>ESCALERA TIPO GATO DE FIERRO GALVANIZADO ( ANCHO=0.50 M, H=1.80 M )</v>
          </cell>
          <cell r="C157" t="str">
            <v>UND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A158" t="str">
            <v>01.08.11.06</v>
          </cell>
          <cell r="B158" t="str">
            <v>ESCALERA DE ALUMINIO ( ANCHO=0.60 M, H=2.06 M )</v>
          </cell>
          <cell r="C158" t="str">
            <v>UND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4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4</v>
          </cell>
        </row>
        <row r="159">
          <cell r="A159" t="str">
            <v>01.08.12</v>
          </cell>
          <cell r="B159" t="str">
            <v>CERCOS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A160" t="str">
            <v>01.08.12.01</v>
          </cell>
          <cell r="B160" t="str">
            <v>CERCO METALICO TRANSPARENTE  TIPO REJA  TUBO 2"</v>
          </cell>
          <cell r="C160" t="str">
            <v>ML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A161" t="str">
            <v>01.08.13</v>
          </cell>
          <cell r="B161" t="str">
            <v xml:space="preserve">ELEMENTOS METALICOS ESPECIALES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</row>
        <row r="162">
          <cell r="A162" t="str">
            <v>01.08.13.01</v>
          </cell>
          <cell r="B162" t="str">
            <v>TAPA METALICA DE INSPECCION ( 0.82 x 0.82 M )</v>
          </cell>
          <cell r="C162" t="str">
            <v>UND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</row>
        <row r="163">
          <cell r="A163" t="str">
            <v>01.09</v>
          </cell>
          <cell r="B163" t="str">
            <v>CERRAJERIA</v>
          </cell>
          <cell r="C163">
            <v>0</v>
          </cell>
          <cell r="D163">
            <v>0</v>
          </cell>
          <cell r="E163" t="str">
            <v xml:space="preserve">   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A164" t="str">
            <v>01.09.01</v>
          </cell>
          <cell r="B164" t="str">
            <v>BISAGRAS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5">
          <cell r="A165" t="str">
            <v>01.09.01.01</v>
          </cell>
          <cell r="B165" t="str">
            <v>BISAGRA ALUMINIZADA PESADA DE 4"x4" EN PUERTAS</v>
          </cell>
          <cell r="C165" t="str">
            <v>UND</v>
          </cell>
          <cell r="D165">
            <v>48</v>
          </cell>
          <cell r="E165">
            <v>96</v>
          </cell>
          <cell r="F165">
            <v>56</v>
          </cell>
          <cell r="G165">
            <v>36</v>
          </cell>
          <cell r="H165">
            <v>40</v>
          </cell>
          <cell r="I165">
            <v>40</v>
          </cell>
          <cell r="J165">
            <v>20</v>
          </cell>
          <cell r="K165">
            <v>26</v>
          </cell>
          <cell r="L165">
            <v>40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20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422</v>
          </cell>
        </row>
        <row r="166">
          <cell r="A166" t="str">
            <v>01.09.01.02</v>
          </cell>
          <cell r="B166" t="str">
            <v>BISAGRA ALUMINIZADA PESADA DE 5.5"x5.5" EN PUERTAS</v>
          </cell>
          <cell r="C166" t="str">
            <v>UND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30</v>
          </cell>
          <cell r="L166">
            <v>40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70</v>
          </cell>
        </row>
        <row r="167">
          <cell r="A167" t="str">
            <v>01.09.01.03</v>
          </cell>
          <cell r="B167" t="str">
            <v xml:space="preserve">BISAGRA ALUMINIZADA PESADA DE 3"x3" DOBLE ACCION (VAIVEN) </v>
          </cell>
          <cell r="C167" t="str">
            <v>UND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 t="str">
            <v>01.09.02</v>
          </cell>
          <cell r="B168" t="str">
            <v>CERRADURAS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</row>
        <row r="169">
          <cell r="A169" t="str">
            <v>01.09.02.01</v>
          </cell>
          <cell r="B169" t="str">
            <v xml:space="preserve">CERRADURA PESADA DE DOS GOLPES </v>
          </cell>
          <cell r="C169" t="str">
            <v>UND</v>
          </cell>
          <cell r="D169">
            <v>12</v>
          </cell>
          <cell r="E169">
            <v>25</v>
          </cell>
          <cell r="F169">
            <v>15</v>
          </cell>
          <cell r="G169">
            <v>9</v>
          </cell>
          <cell r="H169">
            <v>8</v>
          </cell>
          <cell r="I169">
            <v>8</v>
          </cell>
          <cell r="J169">
            <v>5</v>
          </cell>
          <cell r="K169">
            <v>2</v>
          </cell>
          <cell r="L169">
            <v>14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5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103</v>
          </cell>
        </row>
        <row r="170">
          <cell r="A170" t="str">
            <v>01.09.02.02</v>
          </cell>
          <cell r="B170" t="str">
            <v>CERRADURA PARA PUERTA INTERIOR DOBLE PERILLA</v>
          </cell>
          <cell r="C170" t="str">
            <v>UND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4</v>
          </cell>
        </row>
        <row r="171">
          <cell r="A171" t="str">
            <v>01.09.03</v>
          </cell>
          <cell r="B171" t="str">
            <v>ACCESORIOS DE CIERRE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</row>
        <row r="172">
          <cell r="A172" t="str">
            <v>01.09.03.01</v>
          </cell>
          <cell r="B172" t="str">
            <v>PICAPORTE DE 4" FIERRO</v>
          </cell>
          <cell r="C172" t="str">
            <v>PZA</v>
          </cell>
          <cell r="D172">
            <v>2</v>
          </cell>
          <cell r="E172">
            <v>0</v>
          </cell>
          <cell r="F172">
            <v>2</v>
          </cell>
          <cell r="G172">
            <v>0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5</v>
          </cell>
        </row>
        <row r="173">
          <cell r="A173" t="str">
            <v>01.09.03.02</v>
          </cell>
          <cell r="B173" t="str">
            <v>PICAPORTE DE 6" FIERRO</v>
          </cell>
          <cell r="C173" t="str">
            <v>PZA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6</v>
          </cell>
          <cell r="L173">
            <v>8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14</v>
          </cell>
        </row>
        <row r="174">
          <cell r="A174" t="str">
            <v>01.09.03.03</v>
          </cell>
          <cell r="B174" t="str">
            <v>PICAPORTE DE 10" FIERRO</v>
          </cell>
          <cell r="C174" t="str">
            <v>PZA</v>
          </cell>
          <cell r="D174">
            <v>0</v>
          </cell>
          <cell r="E174">
            <v>0</v>
          </cell>
          <cell r="F174">
            <v>0</v>
          </cell>
          <cell r="G174">
            <v>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2</v>
          </cell>
        </row>
        <row r="175">
          <cell r="A175" t="str">
            <v>01.09.03.04</v>
          </cell>
          <cell r="B175" t="str">
            <v>CANDADO TIPO FORTE 40mm</v>
          </cell>
          <cell r="C175" t="str">
            <v>PZA</v>
          </cell>
          <cell r="D175">
            <v>2</v>
          </cell>
          <cell r="E175">
            <v>12</v>
          </cell>
          <cell r="F175">
            <v>2</v>
          </cell>
          <cell r="G175">
            <v>1</v>
          </cell>
          <cell r="H175">
            <v>0</v>
          </cell>
          <cell r="I175">
            <v>2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19</v>
          </cell>
        </row>
        <row r="176">
          <cell r="A176" t="str">
            <v>01.09.03.05</v>
          </cell>
          <cell r="B176" t="str">
            <v>CANDADO TIPO FORTE 60mm</v>
          </cell>
          <cell r="C176" t="str">
            <v>PZA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</row>
        <row r="177">
          <cell r="A177" t="str">
            <v>01.09.04</v>
          </cell>
          <cell r="B177" t="str">
            <v>ACCESORIOS EN GENERAL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A178" t="str">
            <v>01.09.04.01</v>
          </cell>
          <cell r="B178" t="str">
            <v>MANIJA DE BRONCE 3" PARA PUERTAS</v>
          </cell>
          <cell r="C178" t="str">
            <v>PZA</v>
          </cell>
          <cell r="D178">
            <v>4</v>
          </cell>
          <cell r="E178">
            <v>24</v>
          </cell>
          <cell r="F178">
            <v>17</v>
          </cell>
          <cell r="G178">
            <v>2</v>
          </cell>
          <cell r="H178">
            <v>0</v>
          </cell>
          <cell r="I178">
            <v>29</v>
          </cell>
          <cell r="J178">
            <v>0</v>
          </cell>
          <cell r="K178">
            <v>18</v>
          </cell>
          <cell r="L178">
            <v>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113</v>
          </cell>
        </row>
        <row r="179">
          <cell r="A179" t="str">
            <v>01.10</v>
          </cell>
          <cell r="B179" t="str">
            <v>VIDRIOS CRISTALES Y SIMILARES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 t="str">
            <v>01.10.01</v>
          </cell>
          <cell r="B180" t="str">
            <v>VENTANAS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 t="str">
            <v>01.10.01.01</v>
          </cell>
          <cell r="B181" t="str">
            <v>VENTANA DE CRISTAL TEMPLADO INCOLORO 6 mm CON ACCESORIOS DE ALUMINO, SISTEMA PIVOT</v>
          </cell>
          <cell r="C181" t="str">
            <v>M2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30.402999999999999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30.402999999999999</v>
          </cell>
        </row>
        <row r="182">
          <cell r="A182" t="str">
            <v>01.10.02</v>
          </cell>
          <cell r="B182" t="str">
            <v>ESPEJOS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3">
          <cell r="A183" t="str">
            <v>01.10.02.01</v>
          </cell>
          <cell r="B183" t="str">
            <v>ESPEJO INCOLORO 6 mm C/MARCO METALICO TEMPLEX 4130 O SIMILAR</v>
          </cell>
          <cell r="C183" t="str">
            <v>M2</v>
          </cell>
          <cell r="D183">
            <v>0</v>
          </cell>
          <cell r="E183">
            <v>0</v>
          </cell>
          <cell r="F183">
            <v>7.5419999999999998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3.2399999999999998</v>
          </cell>
          <cell r="L183">
            <v>5.85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4.9319999999999995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21.563999999999997</v>
          </cell>
        </row>
        <row r="184">
          <cell r="A184" t="str">
            <v>01.11</v>
          </cell>
          <cell r="B184" t="str">
            <v>PINTURAS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</row>
        <row r="185">
          <cell r="A185" t="str">
            <v>01.11.01</v>
          </cell>
          <cell r="B185" t="str">
            <v>PINTURAS EN CIELORRASOS, MUROS Y ESTRUCTURAS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6">
          <cell r="A186" t="str">
            <v>01.11.01.01</v>
          </cell>
          <cell r="B186" t="str">
            <v>PINTURA DE CIELORRASOS C/LATEX - 2 MANOS, C/ IMPRIMANTE</v>
          </cell>
          <cell r="C186" t="str">
            <v>M2</v>
          </cell>
          <cell r="D186">
            <v>661.95219999999995</v>
          </cell>
          <cell r="E186">
            <v>888.62400000000014</v>
          </cell>
          <cell r="F186">
            <v>687.27399999999977</v>
          </cell>
          <cell r="G186">
            <v>404.63</v>
          </cell>
          <cell r="H186">
            <v>423.54999999999995</v>
          </cell>
          <cell r="I186">
            <v>439.52600000000001</v>
          </cell>
          <cell r="J186">
            <v>147.56320000000002</v>
          </cell>
          <cell r="K186">
            <v>226.85399999999998</v>
          </cell>
          <cell r="L186">
            <v>236.79999999999993</v>
          </cell>
          <cell r="M186">
            <v>50.546799999999998</v>
          </cell>
          <cell r="N186">
            <v>52.821099999999994</v>
          </cell>
          <cell r="O186">
            <v>45.733199999999997</v>
          </cell>
          <cell r="P186">
            <v>112.07680000000001</v>
          </cell>
          <cell r="Q186">
            <v>77.423400000000001</v>
          </cell>
          <cell r="R186">
            <v>136.279</v>
          </cell>
          <cell r="S186">
            <v>96.408000000000001</v>
          </cell>
          <cell r="T186">
            <v>279.95392000000004</v>
          </cell>
          <cell r="U186">
            <v>42.129999999999995</v>
          </cell>
          <cell r="V186">
            <v>36.049999999999997</v>
          </cell>
          <cell r="W186">
            <v>104.30999999999999</v>
          </cell>
          <cell r="X186">
            <v>93.79</v>
          </cell>
          <cell r="Y186">
            <v>58.050000000000004</v>
          </cell>
          <cell r="Z186">
            <v>37.299999999999997</v>
          </cell>
          <cell r="AA186">
            <v>5339.6456200000002</v>
          </cell>
        </row>
        <row r="187">
          <cell r="A187" t="str">
            <v>01.11.01.02</v>
          </cell>
          <cell r="B187" t="str">
            <v>PINTURA DE CIELORRASOS C/OLEOMATE - 2 MANOS, C/ IMPRIMANTE</v>
          </cell>
          <cell r="C187" t="str">
            <v>M2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157.26000000000002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157.26000000000002</v>
          </cell>
        </row>
        <row r="188">
          <cell r="A188" t="str">
            <v>01.11.01.03</v>
          </cell>
          <cell r="B188" t="str">
            <v>PINTURA DE CIELORRASOS EXISTENTES  C/LATEX - 2 MANOS, C/ IMPRIMANTE</v>
          </cell>
          <cell r="C188" t="str">
            <v>M2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</row>
        <row r="189">
          <cell r="A189" t="str">
            <v>01.11.01.04</v>
          </cell>
          <cell r="B189" t="str">
            <v>PINTURA DE MUROS INTERIORES C/LATEX - 2 MANOS, C/ IMPRIMANTE</v>
          </cell>
          <cell r="C189" t="str">
            <v>M2</v>
          </cell>
          <cell r="D189">
            <v>900.97349999999994</v>
          </cell>
          <cell r="E189">
            <v>1323.5891299999998</v>
          </cell>
          <cell r="F189">
            <v>943.51854000000003</v>
          </cell>
          <cell r="G189">
            <v>704.07909999999993</v>
          </cell>
          <cell r="H189">
            <v>639.31749999999977</v>
          </cell>
          <cell r="I189">
            <v>660.44799999999987</v>
          </cell>
          <cell r="J189">
            <v>263.50749999999999</v>
          </cell>
          <cell r="K189">
            <v>1018.7746</v>
          </cell>
          <cell r="L189">
            <v>1329.8357000000001</v>
          </cell>
          <cell r="M189">
            <v>70.197400000000016</v>
          </cell>
          <cell r="N189">
            <v>70.272400000000005</v>
          </cell>
          <cell r="O189">
            <v>149.69159999999999</v>
          </cell>
          <cell r="P189">
            <v>244.28200000000001</v>
          </cell>
          <cell r="Q189">
            <v>160.91295</v>
          </cell>
          <cell r="R189">
            <v>210.3768</v>
          </cell>
          <cell r="S189">
            <v>186.80695</v>
          </cell>
          <cell r="T189">
            <v>385.69749999999993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9262.2811700000002</v>
          </cell>
        </row>
        <row r="190">
          <cell r="A190" t="str">
            <v>01.11.01.05</v>
          </cell>
          <cell r="B190" t="str">
            <v>PINTURA DE MUROS INTERIORES EXISTENTES C/LATEX - 2 MANOS, C/ IMPRIMANTE</v>
          </cell>
          <cell r="C190" t="str">
            <v>M2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</row>
        <row r="191">
          <cell r="A191" t="str">
            <v>01.11.01.06</v>
          </cell>
          <cell r="B191" t="str">
            <v>PINTURA DE MUROS EXTERIORES C/OLEOMATE - 2 MANOS, C/ IMPRIMANTE</v>
          </cell>
          <cell r="C191" t="str">
            <v>M2</v>
          </cell>
          <cell r="D191">
            <v>761.43767311999989</v>
          </cell>
          <cell r="E191">
            <v>853.05079999999998</v>
          </cell>
          <cell r="F191">
            <v>630.87040000000002</v>
          </cell>
          <cell r="G191">
            <v>489.83788080000005</v>
          </cell>
          <cell r="H191">
            <v>501.18700000000001</v>
          </cell>
          <cell r="I191">
            <v>515.8198000000001</v>
          </cell>
          <cell r="J191">
            <v>167.40019999999998</v>
          </cell>
          <cell r="K191">
            <v>865.96119999999996</v>
          </cell>
          <cell r="L191">
            <v>1068.7057</v>
          </cell>
          <cell r="M191">
            <v>50.343000000000004</v>
          </cell>
          <cell r="N191">
            <v>50.433000000000007</v>
          </cell>
          <cell r="O191">
            <v>149.6062</v>
          </cell>
          <cell r="P191">
            <v>17.321400000000004</v>
          </cell>
          <cell r="Q191">
            <v>106.99135000000001</v>
          </cell>
          <cell r="R191">
            <v>80.647799999999989</v>
          </cell>
          <cell r="S191">
            <v>113.58149999999999</v>
          </cell>
          <cell r="T191">
            <v>440.89625599999999</v>
          </cell>
          <cell r="U191">
            <v>115.93891200000002</v>
          </cell>
          <cell r="V191">
            <v>123.829424</v>
          </cell>
          <cell r="W191">
            <v>436.40151199999997</v>
          </cell>
          <cell r="X191">
            <v>205.35916799999998</v>
          </cell>
          <cell r="Y191">
            <v>482.97042399999992</v>
          </cell>
          <cell r="Z191">
            <v>157.38915600000001</v>
          </cell>
          <cell r="AA191">
            <v>8385.9797559199997</v>
          </cell>
        </row>
        <row r="192">
          <cell r="A192" t="str">
            <v>01.11.01.07</v>
          </cell>
          <cell r="B192" t="str">
            <v>PINTURA DE MUROS EXTERIORES EXISTENTES C/OLEOMATE - 2 MANOS, C/ IMPRIMANTE</v>
          </cell>
          <cell r="C192" t="str">
            <v>M2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</row>
        <row r="193">
          <cell r="A193" t="str">
            <v>01.11.02</v>
          </cell>
          <cell r="B193" t="str">
            <v>PINTURAS EN PUERTAS Y VENTANAS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</row>
        <row r="194">
          <cell r="A194" t="str">
            <v>01.11.02.01</v>
          </cell>
          <cell r="B194" t="str">
            <v>PRESERVANTE EN VIGAS Y VIGUETAS DE MADERA</v>
          </cell>
          <cell r="C194" t="str">
            <v>ML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A195" t="str">
            <v>01.11.02.02</v>
          </cell>
          <cell r="B195" t="str">
            <v>PINTURA EN PUERTAS DE MADERA C/ BARNIZ - 2 MANOS</v>
          </cell>
          <cell r="C195" t="str">
            <v>M2</v>
          </cell>
          <cell r="D195">
            <v>50.536000000000008</v>
          </cell>
          <cell r="E195">
            <v>74.694000000000003</v>
          </cell>
          <cell r="F195">
            <v>42.166000000000004</v>
          </cell>
          <cell r="G195">
            <v>44.406000000000006</v>
          </cell>
          <cell r="H195">
            <v>0</v>
          </cell>
          <cell r="I195">
            <v>30.762000000000004</v>
          </cell>
          <cell r="J195">
            <v>13.976000000000001</v>
          </cell>
          <cell r="K195">
            <v>24.280000000000005</v>
          </cell>
          <cell r="L195">
            <v>52.459999999999994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10.248000000000001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343.52800000000002</v>
          </cell>
        </row>
        <row r="196">
          <cell r="A196" t="str">
            <v>01.11.02.03</v>
          </cell>
          <cell r="B196" t="str">
            <v>PINTURA EN PUERTA METALICA C/ANTICORROSIVO Y ESMALTE - 2 MANOS</v>
          </cell>
          <cell r="C196" t="str">
            <v>M2</v>
          </cell>
          <cell r="D196">
            <v>2.8800000000000003</v>
          </cell>
          <cell r="E196">
            <v>0</v>
          </cell>
          <cell r="F196">
            <v>2.9600000000000004</v>
          </cell>
          <cell r="G196">
            <v>2.8800000000000003</v>
          </cell>
          <cell r="H196">
            <v>0</v>
          </cell>
          <cell r="I196">
            <v>2.8800000000000003</v>
          </cell>
          <cell r="J196">
            <v>2.3400000000000003</v>
          </cell>
          <cell r="K196">
            <v>16.2</v>
          </cell>
          <cell r="L196">
            <v>7.1999999999999993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37.340000000000003</v>
          </cell>
        </row>
        <row r="197">
          <cell r="A197" t="str">
            <v>01.11.02.04</v>
          </cell>
          <cell r="B197" t="str">
            <v>PINTURA EN VENTANA METALICA C/ANTICORROSIVO Y ESMALTE - 2 MANOS</v>
          </cell>
          <cell r="C197" t="str">
            <v>M2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</row>
        <row r="198">
          <cell r="A198" t="str">
            <v>01.11.03</v>
          </cell>
          <cell r="B198" t="str">
            <v>PINTURAS EN CONTRAZOCALOS Y BARANDAS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</row>
        <row r="199">
          <cell r="A199" t="str">
            <v>01.11.03.01</v>
          </cell>
          <cell r="B199" t="str">
            <v>PINTURA EN CONTRAZOCALO DE MADERA C/ BARNIZ - 2 MANOS</v>
          </cell>
          <cell r="C199" t="str">
            <v>ML</v>
          </cell>
          <cell r="D199">
            <v>149.51</v>
          </cell>
          <cell r="E199">
            <v>0</v>
          </cell>
          <cell r="F199">
            <v>181.46</v>
          </cell>
          <cell r="G199">
            <v>119.74000000000001</v>
          </cell>
          <cell r="H199">
            <v>118.46000000000001</v>
          </cell>
          <cell r="I199">
            <v>119.88</v>
          </cell>
          <cell r="J199">
            <v>0</v>
          </cell>
          <cell r="K199">
            <v>0</v>
          </cell>
          <cell r="L199">
            <v>13.8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702.85</v>
          </cell>
        </row>
        <row r="200">
          <cell r="A200" t="str">
            <v>01.11.03.02</v>
          </cell>
          <cell r="B200" t="str">
            <v>PINTURA EN BARANDA C/ANTICORROSIVO Y ESMALTE - 2 MANOS</v>
          </cell>
          <cell r="C200" t="str">
            <v>ML</v>
          </cell>
          <cell r="D200">
            <v>43.32</v>
          </cell>
          <cell r="E200">
            <v>57.76</v>
          </cell>
          <cell r="F200">
            <v>44</v>
          </cell>
          <cell r="G200">
            <v>19.82</v>
          </cell>
          <cell r="H200">
            <v>28.4</v>
          </cell>
          <cell r="I200">
            <v>28.299999999999997</v>
          </cell>
          <cell r="J200">
            <v>0</v>
          </cell>
          <cell r="K200">
            <v>34.200000000000003</v>
          </cell>
          <cell r="L200">
            <v>69.400000000000006</v>
          </cell>
          <cell r="M200">
            <v>7.54</v>
          </cell>
          <cell r="N200">
            <v>7.54</v>
          </cell>
          <cell r="O200">
            <v>21.8</v>
          </cell>
          <cell r="P200">
            <v>11.51</v>
          </cell>
          <cell r="Q200">
            <v>22.6</v>
          </cell>
          <cell r="R200">
            <v>33.72</v>
          </cell>
          <cell r="S200">
            <v>22.54</v>
          </cell>
          <cell r="T200">
            <v>46.26</v>
          </cell>
          <cell r="U200">
            <v>36.950000000000003</v>
          </cell>
          <cell r="V200">
            <v>32</v>
          </cell>
          <cell r="W200">
            <v>33.799999999999997</v>
          </cell>
          <cell r="X200">
            <v>82.25</v>
          </cell>
          <cell r="Y200">
            <v>142.35</v>
          </cell>
          <cell r="Z200">
            <v>39.300000000000004</v>
          </cell>
          <cell r="AA200">
            <v>865.3599999999999</v>
          </cell>
        </row>
        <row r="201">
          <cell r="A201" t="str">
            <v>01.11.03.03</v>
          </cell>
          <cell r="B201" t="str">
            <v>PINTURA EN PASAMANOS C/ANTICORROSIVO Y ESMALTE - 2 MANOS</v>
          </cell>
          <cell r="C201" t="str">
            <v>ML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1.6</v>
          </cell>
          <cell r="L201">
            <v>1.6</v>
          </cell>
          <cell r="M201">
            <v>0</v>
          </cell>
          <cell r="N201">
            <v>0</v>
          </cell>
          <cell r="O201">
            <v>38.78</v>
          </cell>
          <cell r="P201">
            <v>51.129999999999995</v>
          </cell>
          <cell r="Q201">
            <v>37.799999999999997</v>
          </cell>
          <cell r="R201">
            <v>47.6</v>
          </cell>
          <cell r="S201">
            <v>37.799999999999997</v>
          </cell>
          <cell r="T201">
            <v>30.529999999999994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246.84</v>
          </cell>
        </row>
        <row r="202">
          <cell r="A202" t="str">
            <v>01.11.03.04</v>
          </cell>
          <cell r="B202" t="str">
            <v>PINTURA DE CONTRAZOCALO C/OLEOMATE - 2 MANOS, C/ IMPRIMANTE</v>
          </cell>
          <cell r="C202" t="str">
            <v>ML</v>
          </cell>
          <cell r="D202">
            <v>47.637096</v>
          </cell>
          <cell r="E202">
            <v>43.47</v>
          </cell>
          <cell r="F202">
            <v>34.93</v>
          </cell>
          <cell r="G202">
            <v>27.413639999999997</v>
          </cell>
          <cell r="H202">
            <v>32.399000000000001</v>
          </cell>
          <cell r="I202">
            <v>32.730000000000004</v>
          </cell>
          <cell r="J202">
            <v>38.520000000000003</v>
          </cell>
          <cell r="K202">
            <v>99.96</v>
          </cell>
          <cell r="L202">
            <v>165.70999999999998</v>
          </cell>
          <cell r="M202">
            <v>14.510000000000002</v>
          </cell>
          <cell r="N202">
            <v>14.510000000000002</v>
          </cell>
          <cell r="O202">
            <v>9.4</v>
          </cell>
          <cell r="P202">
            <v>0</v>
          </cell>
          <cell r="Q202">
            <v>10.16</v>
          </cell>
          <cell r="R202">
            <v>0</v>
          </cell>
          <cell r="S202">
            <v>6.49</v>
          </cell>
          <cell r="T202">
            <v>36.010000000000005</v>
          </cell>
          <cell r="U202">
            <v>11.13984</v>
          </cell>
          <cell r="V202">
            <v>16.429759999999998</v>
          </cell>
          <cell r="W202">
            <v>0</v>
          </cell>
          <cell r="X202">
            <v>23.679679999999998</v>
          </cell>
          <cell r="Y202">
            <v>42.049439999999997</v>
          </cell>
          <cell r="Z202">
            <v>14.302320000000002</v>
          </cell>
          <cell r="AA202">
            <v>721.45077599999991</v>
          </cell>
        </row>
        <row r="203">
          <cell r="A203" t="str">
            <v>01.11.03.05</v>
          </cell>
          <cell r="B203" t="str">
            <v>PINTURA DEMARCATORIA DE LOSA DEPORTIVA</v>
          </cell>
          <cell r="C203" t="str">
            <v>ML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</row>
        <row r="204">
          <cell r="A204" t="str">
            <v>01.11.03.06</v>
          </cell>
          <cell r="B204" t="str">
            <v>PINTURA DEMARCATORIA DE SEGURIDAD</v>
          </cell>
          <cell r="C204" t="str">
            <v>UND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</row>
        <row r="205">
          <cell r="A205" t="str">
            <v>01.12</v>
          </cell>
          <cell r="B205" t="str">
            <v>VARIOS, LIMPIEZA Y JARDINERIA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</row>
        <row r="206">
          <cell r="A206" t="str">
            <v>01.12.01</v>
          </cell>
          <cell r="B206" t="str">
            <v xml:space="preserve">VARIOS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</row>
        <row r="207">
          <cell r="A207" t="str">
            <v>01.12.01.01</v>
          </cell>
          <cell r="B207" t="str">
            <v>SELLO ELASTOMERICO CON RELLENO DE POLIESTIRENO EXPANDIDO, e=1"; EXTERIORES</v>
          </cell>
          <cell r="C207" t="str">
            <v>ML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</row>
        <row r="208">
          <cell r="A208" t="str">
            <v>01.12.01.02</v>
          </cell>
          <cell r="B208" t="str">
            <v>SELLO ELASTOMERICO CON RELLENO DE POLIESTIRENO EXPANDIDO, e=3.00cm; EXTERIORES</v>
          </cell>
          <cell r="C208" t="str">
            <v>ML</v>
          </cell>
          <cell r="D208">
            <v>65.67</v>
          </cell>
          <cell r="E208">
            <v>71</v>
          </cell>
          <cell r="F208">
            <v>53.05</v>
          </cell>
          <cell r="G208">
            <v>42.47</v>
          </cell>
          <cell r="H208">
            <v>43.370000000000005</v>
          </cell>
          <cell r="I208">
            <v>43.34</v>
          </cell>
          <cell r="J208">
            <v>43.129999999999995</v>
          </cell>
          <cell r="K208">
            <v>138.1</v>
          </cell>
          <cell r="L208">
            <v>103.30000000000001</v>
          </cell>
          <cell r="M208">
            <v>11.079000000000001</v>
          </cell>
          <cell r="N208">
            <v>4.5</v>
          </cell>
          <cell r="O208">
            <v>14</v>
          </cell>
          <cell r="P208">
            <v>0</v>
          </cell>
          <cell r="Q208">
            <v>8.9699999999999989</v>
          </cell>
          <cell r="R208">
            <v>9.3000000000000007</v>
          </cell>
          <cell r="S208">
            <v>22.509999999999998</v>
          </cell>
          <cell r="T208">
            <v>17.43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691.21899999999994</v>
          </cell>
        </row>
        <row r="209">
          <cell r="A209" t="str">
            <v>01.12.01.03</v>
          </cell>
          <cell r="B209" t="str">
            <v>SELLO ELASTOMERICO CON RELLENO DE POLIESTIRENO EXPANDIDO, e=3.00cm; AMBAS CARAS</v>
          </cell>
          <cell r="C209" t="str">
            <v>ML</v>
          </cell>
          <cell r="D209">
            <v>90.61</v>
          </cell>
          <cell r="E209">
            <v>190.56</v>
          </cell>
          <cell r="F209">
            <v>112.35999999999999</v>
          </cell>
          <cell r="G209">
            <v>76.88</v>
          </cell>
          <cell r="H209">
            <v>64.88</v>
          </cell>
          <cell r="I209">
            <v>63.539999999999992</v>
          </cell>
          <cell r="J209">
            <v>11.6</v>
          </cell>
          <cell r="K209">
            <v>26.8</v>
          </cell>
          <cell r="L209">
            <v>46.8</v>
          </cell>
          <cell r="M209">
            <v>2.46</v>
          </cell>
          <cell r="N209">
            <v>2.46</v>
          </cell>
          <cell r="O209">
            <v>2.6</v>
          </cell>
          <cell r="P209">
            <v>0</v>
          </cell>
          <cell r="Q209">
            <v>2.3199999999999998</v>
          </cell>
          <cell r="R209">
            <v>0</v>
          </cell>
          <cell r="S209">
            <v>0</v>
          </cell>
          <cell r="T209">
            <v>28.119999999999997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721.99</v>
          </cell>
        </row>
        <row r="210">
          <cell r="A210" t="str">
            <v>01.12.01.04</v>
          </cell>
          <cell r="B210" t="str">
            <v>SELLO CON SIKAFLEX O SIMILAR, e=1.00cm; CIRCULACION</v>
          </cell>
          <cell r="C210" t="str">
            <v>ML</v>
          </cell>
          <cell r="D210">
            <v>30.599999999999998</v>
          </cell>
          <cell r="E210">
            <v>47.04</v>
          </cell>
          <cell r="F210">
            <v>34.590000000000003</v>
          </cell>
          <cell r="G210">
            <v>26.209999999999997</v>
          </cell>
          <cell r="H210">
            <v>26.55</v>
          </cell>
          <cell r="I210">
            <v>22.97</v>
          </cell>
          <cell r="J210">
            <v>0</v>
          </cell>
          <cell r="K210">
            <v>0</v>
          </cell>
          <cell r="L210">
            <v>0</v>
          </cell>
          <cell r="M210">
            <v>6.2</v>
          </cell>
          <cell r="N210">
            <v>12.8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13.55</v>
          </cell>
          <cell r="U210">
            <v>6.45</v>
          </cell>
          <cell r="V210">
            <v>4.8000000000000007</v>
          </cell>
          <cell r="W210">
            <v>18.439999999999998</v>
          </cell>
          <cell r="X210">
            <v>9.3999999999999986</v>
          </cell>
          <cell r="Y210">
            <v>18.100000000000001</v>
          </cell>
          <cell r="Z210">
            <v>4.3</v>
          </cell>
          <cell r="AA210">
            <v>282.00000000000006</v>
          </cell>
        </row>
        <row r="211">
          <cell r="A211" t="str">
            <v>01.12.01.05</v>
          </cell>
          <cell r="B211" t="str">
            <v>TAPAJUNTA METALICA EN PISOS</v>
          </cell>
          <cell r="C211" t="str">
            <v>ML</v>
          </cell>
          <cell r="D211">
            <v>9.5</v>
          </cell>
          <cell r="E211">
            <v>8.6</v>
          </cell>
          <cell r="F211">
            <v>9.86</v>
          </cell>
          <cell r="G211">
            <v>4.12</v>
          </cell>
          <cell r="H211">
            <v>9.120000000000001</v>
          </cell>
          <cell r="I211">
            <v>11.52</v>
          </cell>
          <cell r="J211">
            <v>0</v>
          </cell>
          <cell r="K211">
            <v>0</v>
          </cell>
          <cell r="L211">
            <v>0</v>
          </cell>
          <cell r="M211">
            <v>5.34</v>
          </cell>
          <cell r="N211">
            <v>8.58</v>
          </cell>
          <cell r="O211">
            <v>4.8000000000000007</v>
          </cell>
          <cell r="P211">
            <v>14.309999999999999</v>
          </cell>
          <cell r="Q211">
            <v>9.8000000000000007</v>
          </cell>
          <cell r="R211">
            <v>10</v>
          </cell>
          <cell r="S211">
            <v>8.4</v>
          </cell>
          <cell r="T211">
            <v>13.14</v>
          </cell>
          <cell r="U211">
            <v>2.5</v>
          </cell>
          <cell r="V211">
            <v>0</v>
          </cell>
          <cell r="W211">
            <v>6.5</v>
          </cell>
          <cell r="X211">
            <v>10.9</v>
          </cell>
          <cell r="Y211">
            <v>4.3000000000000007</v>
          </cell>
          <cell r="Z211">
            <v>2.25</v>
          </cell>
          <cell r="AA211">
            <v>153.54000000000002</v>
          </cell>
        </row>
        <row r="212">
          <cell r="A212" t="str">
            <v>01.12.01.06</v>
          </cell>
          <cell r="B212" t="str">
            <v>CANALETA Fº.Gº. PARA EVACUACION PLUVIAL</v>
          </cell>
          <cell r="C212" t="str">
            <v>ML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80.2</v>
          </cell>
          <cell r="L212">
            <v>100.5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5.87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186.57</v>
          </cell>
        </row>
        <row r="213">
          <cell r="A213" t="str">
            <v>01.12.01.07</v>
          </cell>
          <cell r="B213" t="str">
            <v>PIZARRA ACRILICA 3.60x1.20m. SIN TICERO</v>
          </cell>
          <cell r="C213" t="str">
            <v>UND</v>
          </cell>
          <cell r="D213">
            <v>8</v>
          </cell>
          <cell r="E213">
            <v>6</v>
          </cell>
          <cell r="F213">
            <v>7</v>
          </cell>
          <cell r="G213">
            <v>5</v>
          </cell>
          <cell r="H213">
            <v>5</v>
          </cell>
          <cell r="I213">
            <v>5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36</v>
          </cell>
        </row>
        <row r="214">
          <cell r="A214" t="str">
            <v>01.12.01.08</v>
          </cell>
          <cell r="B214" t="str">
            <v>TUBO PARA VOLEY INC. REDES Y DADOS DE ANCLAJE</v>
          </cell>
          <cell r="C214" t="str">
            <v>UND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1</v>
          </cell>
        </row>
        <row r="215">
          <cell r="A215" t="str">
            <v>01.12.01.09</v>
          </cell>
          <cell r="B215" t="str">
            <v>ARCO DE FULBITO Y TABLERO BASQUET</v>
          </cell>
          <cell r="C215" t="str">
            <v>UND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A216" t="str">
            <v>01.12.01.10</v>
          </cell>
          <cell r="B216" t="str">
            <v>ARCO DE FULBITO Y TABLERO BASQUET MOVILES</v>
          </cell>
          <cell r="C216" t="str">
            <v>UND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</v>
          </cell>
        </row>
        <row r="217">
          <cell r="A217" t="str">
            <v>01.12.01.11</v>
          </cell>
          <cell r="B217" t="str">
            <v>ASTA DE BANDERA INC. INSTALACION</v>
          </cell>
          <cell r="C217" t="str">
            <v>UND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</row>
        <row r="218">
          <cell r="A218" t="str">
            <v>01.12.01.12</v>
          </cell>
          <cell r="B218" t="str">
            <v>LETRERO METALICO EN PORTADA PRINCIPAL</v>
          </cell>
          <cell r="C218" t="str">
            <v>GLB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A219" t="str">
            <v>01.12.02</v>
          </cell>
          <cell r="B219" t="str">
            <v xml:space="preserve">TRABAJOS DE LIMPIEZA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</row>
        <row r="220">
          <cell r="A220" t="str">
            <v>01.12.02.01</v>
          </cell>
          <cell r="B220" t="str">
            <v>LIMPIEZA PERMANENTE EN OBRA</v>
          </cell>
          <cell r="C220" t="str">
            <v>GLB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</row>
        <row r="221">
          <cell r="A221" t="str">
            <v>01.12.02.02</v>
          </cell>
          <cell r="B221" t="str">
            <v>LIMPIEZA FINAL DE OBRA</v>
          </cell>
          <cell r="C221" t="str">
            <v>GLB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</row>
        <row r="222">
          <cell r="A222" t="str">
            <v>01.12.02.03</v>
          </cell>
          <cell r="B222" t="str">
            <v>LIMPIEZA DE VIDRIOS</v>
          </cell>
          <cell r="C222" t="str">
            <v>M2</v>
          </cell>
          <cell r="D222">
            <v>136.40600000000001</v>
          </cell>
          <cell r="E222">
            <v>132.07600000000002</v>
          </cell>
          <cell r="F222">
            <v>116.96260000000002</v>
          </cell>
          <cell r="G222">
            <v>71.135999999999996</v>
          </cell>
          <cell r="H222">
            <v>63.234000000000009</v>
          </cell>
          <cell r="I222">
            <v>73.024000000000001</v>
          </cell>
          <cell r="J222">
            <v>31.986999999999998</v>
          </cell>
          <cell r="K222">
            <v>123.64200000000001</v>
          </cell>
          <cell r="L222">
            <v>41.128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16.683999999999997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806.27960000000007</v>
          </cell>
        </row>
        <row r="223">
          <cell r="A223" t="str">
            <v>01.12.02.04</v>
          </cell>
          <cell r="B223" t="str">
            <v>ENCERADOS DE PISOS</v>
          </cell>
          <cell r="C223" t="str">
            <v>M2</v>
          </cell>
          <cell r="D223">
            <v>269.33000000000004</v>
          </cell>
          <cell r="E223">
            <v>0</v>
          </cell>
          <cell r="F223">
            <v>327.5</v>
          </cell>
          <cell r="G223">
            <v>215.10000000000002</v>
          </cell>
          <cell r="H223">
            <v>215.22</v>
          </cell>
          <cell r="I223">
            <v>216.76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1243.9100000000001</v>
          </cell>
        </row>
        <row r="224">
          <cell r="A224" t="str">
            <v>01.12.03</v>
          </cell>
          <cell r="B224" t="str">
            <v>TRABAJOS DE JARDINERIA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</row>
        <row r="225">
          <cell r="A225" t="str">
            <v>01.12.03.01</v>
          </cell>
          <cell r="B225" t="str">
            <v>SEMBRIO DE GRASS</v>
          </cell>
          <cell r="C225" t="str">
            <v>M2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</row>
        <row r="226">
          <cell r="A226" t="str">
            <v>01.12.03.02</v>
          </cell>
          <cell r="B226" t="str">
            <v>SEMBRIO DE ARBOL TIPO FICUS</v>
          </cell>
          <cell r="C226" t="str">
            <v>UND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</row>
        <row r="227">
          <cell r="A227" t="str">
            <v>01.12.03.03</v>
          </cell>
          <cell r="B227" t="str">
            <v>SEMBRIO DE ARBOL TIPO MOLLE</v>
          </cell>
          <cell r="C227" t="str">
            <v>UND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</row>
        <row r="228">
          <cell r="A228" t="str">
            <v>01.13</v>
          </cell>
          <cell r="B228" t="str">
            <v>OTROS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</row>
        <row r="229">
          <cell r="A229" t="str">
            <v>01.13.01</v>
          </cell>
          <cell r="B229" t="str">
            <v>LOSA DE CONCRETO, H=0.10m.</v>
          </cell>
          <cell r="C229" t="str">
            <v>M2</v>
          </cell>
          <cell r="D229">
            <v>4.508</v>
          </cell>
          <cell r="E229">
            <v>9.2159999999999993</v>
          </cell>
          <cell r="F229">
            <v>2.8040000000000003</v>
          </cell>
          <cell r="G229">
            <v>3.6479999999999997</v>
          </cell>
          <cell r="H229">
            <v>1.6379999999999999</v>
          </cell>
          <cell r="I229">
            <v>3.96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25.774000000000001</v>
          </cell>
        </row>
        <row r="230">
          <cell r="A230" t="str">
            <v>01.13.02</v>
          </cell>
          <cell r="B230" t="str">
            <v>MESA DE CONCRETO, H=0.10m.</v>
          </cell>
          <cell r="C230" t="str">
            <v>M2</v>
          </cell>
          <cell r="D230">
            <v>13.476400000000002</v>
          </cell>
          <cell r="E230">
            <v>0</v>
          </cell>
          <cell r="F230">
            <v>27.246100000000002</v>
          </cell>
          <cell r="G230">
            <v>17.030700000000003</v>
          </cell>
          <cell r="H230">
            <v>0</v>
          </cell>
          <cell r="I230">
            <v>15.634000000000002</v>
          </cell>
          <cell r="J230">
            <v>11.3706</v>
          </cell>
          <cell r="K230">
            <v>0</v>
          </cell>
          <cell r="L230">
            <v>7.1879999999999988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91.945800000000006</v>
          </cell>
        </row>
        <row r="231">
          <cell r="A231" t="str">
            <v>01.13.03</v>
          </cell>
          <cell r="B231" t="str">
            <v>BASE DE CONCRETO, H=0.10m.</v>
          </cell>
          <cell r="C231" t="str">
            <v>M2</v>
          </cell>
          <cell r="D231">
            <v>15.174400000000002</v>
          </cell>
          <cell r="E231">
            <v>29.052</v>
          </cell>
          <cell r="F231">
            <v>10.1778</v>
          </cell>
          <cell r="G231">
            <v>20.678700000000003</v>
          </cell>
          <cell r="H231">
            <v>4.9680000000000009</v>
          </cell>
          <cell r="I231">
            <v>16.0596</v>
          </cell>
          <cell r="J231">
            <v>6.5106000000000002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102.6211</v>
          </cell>
        </row>
        <row r="232">
          <cell r="A232" t="str">
            <v>01.13.04</v>
          </cell>
          <cell r="B232" t="str">
            <v>BASE DE CONCRETO PARA BANCAS</v>
          </cell>
          <cell r="C232" t="str">
            <v>M2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1.7999999999999998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1.7999999999999998</v>
          </cell>
        </row>
        <row r="233">
          <cell r="A233" t="str">
            <v>01.13.05</v>
          </cell>
          <cell r="B233" t="str">
            <v>PODIO DE CONCRETO EN PISCINA</v>
          </cell>
          <cell r="C233" t="str">
            <v>UND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6</v>
          </cell>
        </row>
        <row r="234">
          <cell r="A234" t="str">
            <v>01.13.06</v>
          </cell>
          <cell r="B234" t="str">
            <v>GARGOLA DE CONCRETO SEGÚN DISEÑO</v>
          </cell>
          <cell r="C234" t="str">
            <v>UND</v>
          </cell>
          <cell r="D234">
            <v>14</v>
          </cell>
          <cell r="E234">
            <v>8</v>
          </cell>
          <cell r="F234">
            <v>6</v>
          </cell>
          <cell r="G234">
            <v>8</v>
          </cell>
          <cell r="H234">
            <v>4</v>
          </cell>
          <cell r="I234">
            <v>4</v>
          </cell>
          <cell r="J234">
            <v>0</v>
          </cell>
          <cell r="K234">
            <v>0</v>
          </cell>
          <cell r="L234">
            <v>0</v>
          </cell>
          <cell r="M234">
            <v>1</v>
          </cell>
          <cell r="N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4</v>
          </cell>
          <cell r="U234">
            <v>5</v>
          </cell>
          <cell r="V234">
            <v>4</v>
          </cell>
          <cell r="W234">
            <v>4</v>
          </cell>
          <cell r="X234">
            <v>9</v>
          </cell>
          <cell r="Y234">
            <v>14</v>
          </cell>
          <cell r="Z234">
            <v>8</v>
          </cell>
          <cell r="AA234">
            <v>94</v>
          </cell>
        </row>
        <row r="235">
          <cell r="A235" t="str">
            <v>01.13.07</v>
          </cell>
          <cell r="B235" t="str">
            <v>CANALETA MEDIACAÑA  DE CEMENTO PULIDO EN CIRCULACION</v>
          </cell>
          <cell r="C235" t="str">
            <v>ML</v>
          </cell>
          <cell r="D235">
            <v>49.2</v>
          </cell>
          <cell r="E235">
            <v>0</v>
          </cell>
          <cell r="F235">
            <v>47.8</v>
          </cell>
          <cell r="G235">
            <v>37.200000000000003</v>
          </cell>
          <cell r="H235">
            <v>32.24</v>
          </cell>
          <cell r="I235">
            <v>85.12</v>
          </cell>
          <cell r="J235">
            <v>0</v>
          </cell>
          <cell r="K235">
            <v>0</v>
          </cell>
          <cell r="L235">
            <v>0</v>
          </cell>
          <cell r="M235">
            <v>3.84</v>
          </cell>
          <cell r="N235">
            <v>3.84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19.3</v>
          </cell>
          <cell r="U235">
            <v>36.5</v>
          </cell>
          <cell r="V235">
            <v>32</v>
          </cell>
          <cell r="W235">
            <v>46.3</v>
          </cell>
          <cell r="X235">
            <v>88.800000000000011</v>
          </cell>
          <cell r="Y235">
            <v>146.78</v>
          </cell>
          <cell r="Z235">
            <v>38.5</v>
          </cell>
          <cell r="AA235">
            <v>667.42000000000007</v>
          </cell>
        </row>
        <row r="236">
          <cell r="A236" t="str">
            <v>01.13.08</v>
          </cell>
          <cell r="B236" t="str">
            <v>CANALETA DE CONCRETO C/REJILLA DE PVC DE PROTECCION Y REVEST. C/CEMENTO PULIDO, (ancho=0.20m., Altura=0.30)</v>
          </cell>
          <cell r="C236" t="str">
            <v>ML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178.60000000000002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178.60000000000002</v>
          </cell>
        </row>
        <row r="237">
          <cell r="A237" t="str">
            <v>01.13.09</v>
          </cell>
          <cell r="B237" t="str">
            <v>CANALETA DE EVACUACION PLUVIAL CON REJILLA METALICA DE PROTECCION  Y REVEST. C/CEMENTO PULIDO, (ancho=0.45m., Altura promedio =0.30)</v>
          </cell>
          <cell r="C237" t="str">
            <v>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</row>
        <row r="238">
          <cell r="A238" t="str">
            <v>01.13.10</v>
          </cell>
          <cell r="B238" t="str">
            <v>CANALETA DE CONCRETO C/REJILLA METALICA DE PROTECCION Y REVEST. C/CEMENTO PULIDO, (ancho=0.30m., Altura=0.20)</v>
          </cell>
          <cell r="C238" t="str">
            <v>ML</v>
          </cell>
          <cell r="D238">
            <v>20.05</v>
          </cell>
          <cell r="E238">
            <v>0</v>
          </cell>
          <cell r="F238">
            <v>28</v>
          </cell>
          <cell r="G238">
            <v>28</v>
          </cell>
          <cell r="H238">
            <v>0</v>
          </cell>
          <cell r="I238">
            <v>28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104.05</v>
          </cell>
        </row>
        <row r="239">
          <cell r="A239" t="str">
            <v>01.13.11</v>
          </cell>
          <cell r="B239" t="str">
            <v>CANALETA DE CONCRETO C/REJILLA METALICA DE PROTECCION Y REVEST. C/CEMENTO PULIDO, (ancho=0.70m., Altura=0.80)</v>
          </cell>
          <cell r="C239" t="str">
            <v>ML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A240" t="str">
            <v>01.14</v>
          </cell>
          <cell r="B240" t="str">
            <v>SEÑALIZACION DE SEGURIDAD Y EVACUACION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</row>
        <row r="241">
          <cell r="A241" t="str">
            <v>01.14.01</v>
          </cell>
          <cell r="B241" t="str">
            <v xml:space="preserve">SEÑALIZACION DE PROHIBICION </v>
          </cell>
          <cell r="C241" t="str">
            <v>UND</v>
          </cell>
          <cell r="D241">
            <v>1</v>
          </cell>
          <cell r="E241">
            <v>0</v>
          </cell>
          <cell r="F241">
            <v>1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4</v>
          </cell>
          <cell r="L241">
            <v>8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3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19</v>
          </cell>
        </row>
        <row r="242">
          <cell r="A242" t="str">
            <v>01.14.02</v>
          </cell>
          <cell r="B242" t="str">
            <v>SEÑALIZACION PREVENTIVA</v>
          </cell>
          <cell r="C242" t="str">
            <v>UND</v>
          </cell>
          <cell r="D242">
            <v>5</v>
          </cell>
          <cell r="E242">
            <v>17</v>
          </cell>
          <cell r="F242">
            <v>6</v>
          </cell>
          <cell r="G242">
            <v>5</v>
          </cell>
          <cell r="H242">
            <v>3</v>
          </cell>
          <cell r="I242">
            <v>5</v>
          </cell>
          <cell r="J242">
            <v>3</v>
          </cell>
          <cell r="K242">
            <v>3</v>
          </cell>
          <cell r="L242">
            <v>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54</v>
          </cell>
        </row>
        <row r="243">
          <cell r="A243" t="str">
            <v>01.14.03</v>
          </cell>
          <cell r="B243" t="str">
            <v>SEÑALIZACION INFORMATIVA</v>
          </cell>
          <cell r="C243" t="str">
            <v>UND</v>
          </cell>
          <cell r="D243">
            <v>27</v>
          </cell>
          <cell r="E243">
            <v>42</v>
          </cell>
          <cell r="F243">
            <v>27</v>
          </cell>
          <cell r="G243">
            <v>19</v>
          </cell>
          <cell r="H243">
            <v>19</v>
          </cell>
          <cell r="I243">
            <v>19</v>
          </cell>
          <cell r="J243">
            <v>6</v>
          </cell>
          <cell r="K243">
            <v>19</v>
          </cell>
          <cell r="L243">
            <v>25</v>
          </cell>
          <cell r="M243">
            <v>1</v>
          </cell>
          <cell r="N243">
            <v>1</v>
          </cell>
          <cell r="O243">
            <v>1</v>
          </cell>
          <cell r="P243">
            <v>6</v>
          </cell>
          <cell r="Q243">
            <v>3</v>
          </cell>
          <cell r="R243">
            <v>5</v>
          </cell>
          <cell r="S243">
            <v>3</v>
          </cell>
          <cell r="T243">
            <v>5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228</v>
          </cell>
        </row>
        <row r="244">
          <cell r="AA244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PLANILLA  DE  METRADOS 
CERCO PERIMETRICO MURO</v>
          </cell>
        </row>
        <row r="2">
          <cell r="A2" t="str">
            <v>Obra :</v>
          </cell>
          <cell r="B2" t="str">
            <v>"ADECUACION, MEJORAMIENTO Y SUSTITUCION DE LA INFRAESTRUCTURA EDUCATIVA DE LA I. E. TORIBIO CASANOVA"
 - CUTERVO - CUTERVO - CAJAMARCA</v>
          </cell>
        </row>
        <row r="4">
          <cell r="F4" t="str">
            <v>Localidad:</v>
          </cell>
          <cell r="H4" t="str">
            <v>Cutervo</v>
          </cell>
        </row>
        <row r="5">
          <cell r="A5" t="str">
            <v>Especialidad:</v>
          </cell>
          <cell r="B5" t="str">
            <v>ARQUITECTURA ( CERCO PERIMETRICO MURO )</v>
          </cell>
          <cell r="F5" t="str">
            <v>Provincia:</v>
          </cell>
          <cell r="H5" t="str">
            <v>Cutervo</v>
          </cell>
        </row>
        <row r="7">
          <cell r="A7" t="str">
            <v>Ítem</v>
          </cell>
          <cell r="B7" t="str">
            <v>DESCRIPCIÓN</v>
          </cell>
          <cell r="C7" t="str">
            <v>und.</v>
          </cell>
          <cell r="D7" t="str">
            <v>METRADOS</v>
          </cell>
        </row>
        <row r="8">
          <cell r="D8" t="str">
            <v>Cant. de Elem.</v>
          </cell>
          <cell r="E8" t="str">
            <v>Nro. de veces</v>
          </cell>
          <cell r="F8" t="str">
            <v>Medidas</v>
          </cell>
          <cell r="I8" t="str">
            <v>TOTAL (M2,M3)
(UND. PTO, ETC)</v>
          </cell>
          <cell r="K8" t="str">
            <v>TOTAL</v>
          </cell>
        </row>
        <row r="9">
          <cell r="F9" t="str">
            <v>Largo</v>
          </cell>
          <cell r="G9" t="str">
            <v>Ancho</v>
          </cell>
          <cell r="H9" t="str">
            <v>Altura</v>
          </cell>
        </row>
        <row r="10">
          <cell r="A10" t="str">
            <v>01.01</v>
          </cell>
          <cell r="B10" t="str">
            <v>MUROS Y TABIQUES DE ALBAÑILERIA</v>
          </cell>
          <cell r="C10">
            <v>0</v>
          </cell>
          <cell r="I10">
            <v>0</v>
          </cell>
        </row>
        <row r="11">
          <cell r="A11" t="str">
            <v>01.01.04</v>
          </cell>
          <cell r="B11" t="str">
            <v>MURO DE LADRILLO KK TIPO IV SOGA, MEZCLA 1:1:4; e=1.5cm.</v>
          </cell>
          <cell r="C11" t="str">
            <v>M2</v>
          </cell>
          <cell r="K11">
            <v>956.23890000000006</v>
          </cell>
        </row>
        <row r="12">
          <cell r="B12" t="str">
            <v>ELEVACION - JR. ICA</v>
          </cell>
          <cell r="J12">
            <v>49.5</v>
          </cell>
        </row>
        <row r="13">
          <cell r="B13" t="str">
            <v>MURO</v>
          </cell>
        </row>
        <row r="14">
          <cell r="D14">
            <v>1</v>
          </cell>
          <cell r="E14">
            <v>3</v>
          </cell>
          <cell r="F14">
            <v>2.75</v>
          </cell>
          <cell r="H14">
            <v>3.15</v>
          </cell>
          <cell r="I14">
            <v>25.987500000000001</v>
          </cell>
        </row>
        <row r="15">
          <cell r="B15" t="str">
            <v>( - ) AREA DE VIGA</v>
          </cell>
          <cell r="D15">
            <v>1</v>
          </cell>
          <cell r="E15">
            <v>-3</v>
          </cell>
          <cell r="F15">
            <v>2.75</v>
          </cell>
          <cell r="H15">
            <v>0.25</v>
          </cell>
          <cell r="I15">
            <v>-2.0625</v>
          </cell>
        </row>
        <row r="16">
          <cell r="D16">
            <v>1</v>
          </cell>
          <cell r="E16">
            <v>1</v>
          </cell>
          <cell r="F16">
            <v>2.75</v>
          </cell>
          <cell r="H16">
            <v>3.36</v>
          </cell>
          <cell r="I16">
            <v>9.24</v>
          </cell>
        </row>
        <row r="17">
          <cell r="B17" t="str">
            <v>( - ) AREA DE VIGA</v>
          </cell>
          <cell r="D17">
            <v>1</v>
          </cell>
          <cell r="E17">
            <v>-1</v>
          </cell>
          <cell r="F17">
            <v>2.75</v>
          </cell>
          <cell r="H17">
            <v>0.25</v>
          </cell>
          <cell r="I17">
            <v>-0.6875</v>
          </cell>
        </row>
        <row r="18">
          <cell r="D18">
            <v>1</v>
          </cell>
          <cell r="E18">
            <v>1</v>
          </cell>
          <cell r="F18">
            <v>2.75</v>
          </cell>
          <cell r="H18">
            <v>3.35</v>
          </cell>
          <cell r="I18">
            <v>9.2125000000000004</v>
          </cell>
        </row>
        <row r="19">
          <cell r="B19" t="str">
            <v>( - ) AREA DE VIGA</v>
          </cell>
          <cell r="D19">
            <v>1</v>
          </cell>
          <cell r="E19">
            <v>-1</v>
          </cell>
          <cell r="F19">
            <v>2.75</v>
          </cell>
          <cell r="H19">
            <v>0.25</v>
          </cell>
          <cell r="I19">
            <v>-0.6875</v>
          </cell>
        </row>
        <row r="20">
          <cell r="D20">
            <v>1</v>
          </cell>
          <cell r="E20">
            <v>1</v>
          </cell>
          <cell r="F20">
            <v>2.75</v>
          </cell>
          <cell r="H20">
            <v>3.34</v>
          </cell>
          <cell r="I20">
            <v>9.1849999999999987</v>
          </cell>
        </row>
        <row r="21">
          <cell r="B21" t="str">
            <v>( - ) AREA DE VIGA</v>
          </cell>
          <cell r="D21">
            <v>1</v>
          </cell>
          <cell r="E21">
            <v>-1</v>
          </cell>
          <cell r="F21">
            <v>2.75</v>
          </cell>
          <cell r="H21">
            <v>0.25</v>
          </cell>
          <cell r="I21">
            <v>-0.6875</v>
          </cell>
        </row>
        <row r="23">
          <cell r="B23" t="str">
            <v>ELEVACION - PROPIEDAD DE TERCEROS ( ESTADIO - I.S.T. )</v>
          </cell>
          <cell r="J23">
            <v>349.03199999999998</v>
          </cell>
        </row>
        <row r="24">
          <cell r="D24">
            <v>1</v>
          </cell>
          <cell r="E24">
            <v>6</v>
          </cell>
          <cell r="F24">
            <v>2.75</v>
          </cell>
          <cell r="H24">
            <v>3.35</v>
          </cell>
          <cell r="I24">
            <v>55.274999999999999</v>
          </cell>
        </row>
        <row r="25">
          <cell r="B25" t="str">
            <v>( - ) AREA DE VIGA</v>
          </cell>
          <cell r="D25">
            <v>1</v>
          </cell>
          <cell r="E25">
            <v>-6</v>
          </cell>
          <cell r="F25">
            <v>2.75</v>
          </cell>
          <cell r="H25">
            <v>0.25</v>
          </cell>
          <cell r="I25">
            <v>-4.125</v>
          </cell>
        </row>
        <row r="26">
          <cell r="D26">
            <v>1</v>
          </cell>
          <cell r="E26">
            <v>1</v>
          </cell>
          <cell r="F26">
            <v>3.42</v>
          </cell>
          <cell r="H26">
            <v>3.35</v>
          </cell>
          <cell r="I26">
            <v>11.457000000000001</v>
          </cell>
        </row>
        <row r="27">
          <cell r="B27" t="str">
            <v>( - ) AREA DE VIGA</v>
          </cell>
          <cell r="D27">
            <v>1</v>
          </cell>
          <cell r="E27">
            <v>-1</v>
          </cell>
          <cell r="F27">
            <v>3.42</v>
          </cell>
          <cell r="H27">
            <v>0.25</v>
          </cell>
          <cell r="I27">
            <v>-0.85499999999999998</v>
          </cell>
        </row>
        <row r="29">
          <cell r="D29">
            <v>1</v>
          </cell>
          <cell r="E29">
            <v>19</v>
          </cell>
          <cell r="F29">
            <v>2.75</v>
          </cell>
          <cell r="H29">
            <v>3.35</v>
          </cell>
          <cell r="I29">
            <v>175.03749999999999</v>
          </cell>
        </row>
        <row r="30">
          <cell r="B30" t="str">
            <v>( - ) AREA DE VIGA</v>
          </cell>
          <cell r="D30">
            <v>1</v>
          </cell>
          <cell r="E30">
            <v>-19</v>
          </cell>
          <cell r="F30">
            <v>2.75</v>
          </cell>
          <cell r="H30">
            <v>0.25</v>
          </cell>
          <cell r="I30">
            <v>-13.0625</v>
          </cell>
        </row>
        <row r="31">
          <cell r="D31">
            <v>1</v>
          </cell>
          <cell r="E31">
            <v>1</v>
          </cell>
          <cell r="F31">
            <v>1.71</v>
          </cell>
          <cell r="H31">
            <v>3.35</v>
          </cell>
          <cell r="I31">
            <v>5.7285000000000004</v>
          </cell>
        </row>
        <row r="32">
          <cell r="B32" t="str">
            <v>( - ) AREA DE VIGA</v>
          </cell>
          <cell r="D32">
            <v>1</v>
          </cell>
          <cell r="E32">
            <v>-1</v>
          </cell>
          <cell r="F32">
            <v>1.71</v>
          </cell>
          <cell r="H32">
            <v>0.25</v>
          </cell>
          <cell r="I32">
            <v>-0.42749999999999999</v>
          </cell>
        </row>
        <row r="34">
          <cell r="D34">
            <v>1</v>
          </cell>
          <cell r="E34">
            <v>1</v>
          </cell>
          <cell r="F34">
            <v>1.2</v>
          </cell>
          <cell r="H34">
            <v>2.33</v>
          </cell>
          <cell r="I34">
            <v>2.7959999999999998</v>
          </cell>
        </row>
        <row r="35">
          <cell r="B35" t="str">
            <v>( - ) AREA DE VIGA</v>
          </cell>
          <cell r="D35">
            <v>1</v>
          </cell>
          <cell r="E35">
            <v>-1</v>
          </cell>
          <cell r="F35">
            <v>1.2</v>
          </cell>
          <cell r="H35">
            <v>0.25</v>
          </cell>
          <cell r="I35">
            <v>-0.3</v>
          </cell>
        </row>
        <row r="36">
          <cell r="D36">
            <v>1</v>
          </cell>
          <cell r="E36">
            <v>1</v>
          </cell>
          <cell r="F36">
            <v>1.55</v>
          </cell>
          <cell r="H36">
            <v>3.15</v>
          </cell>
          <cell r="I36">
            <v>4.8825000000000003</v>
          </cell>
        </row>
        <row r="37">
          <cell r="B37" t="str">
            <v>( - ) AREA DE VIGA</v>
          </cell>
          <cell r="D37">
            <v>1</v>
          </cell>
          <cell r="E37">
            <v>-1</v>
          </cell>
          <cell r="F37">
            <v>1.55</v>
          </cell>
          <cell r="H37">
            <v>0.25</v>
          </cell>
          <cell r="I37">
            <v>-0.38750000000000001</v>
          </cell>
        </row>
        <row r="38">
          <cell r="D38">
            <v>1</v>
          </cell>
          <cell r="E38">
            <v>13</v>
          </cell>
          <cell r="F38">
            <v>2.75</v>
          </cell>
          <cell r="H38">
            <v>3.15</v>
          </cell>
          <cell r="I38">
            <v>112.6125</v>
          </cell>
        </row>
        <row r="39">
          <cell r="B39" t="str">
            <v>( - ) AREA DE VIGA</v>
          </cell>
          <cell r="D39">
            <v>1</v>
          </cell>
          <cell r="E39">
            <v>-13</v>
          </cell>
          <cell r="F39">
            <v>2.75</v>
          </cell>
          <cell r="H39">
            <v>0.25</v>
          </cell>
          <cell r="I39">
            <v>-8.9375</v>
          </cell>
        </row>
        <row r="40">
          <cell r="D40">
            <v>1</v>
          </cell>
          <cell r="E40">
            <v>1</v>
          </cell>
          <cell r="F40">
            <v>3.22</v>
          </cell>
          <cell r="H40">
            <v>3.15</v>
          </cell>
          <cell r="I40">
            <v>10.143000000000001</v>
          </cell>
        </row>
        <row r="41">
          <cell r="B41" t="str">
            <v>( - ) AREA DE VIGA</v>
          </cell>
          <cell r="D41">
            <v>1</v>
          </cell>
          <cell r="E41">
            <v>-1</v>
          </cell>
          <cell r="F41">
            <v>3.22</v>
          </cell>
          <cell r="H41">
            <v>0.25</v>
          </cell>
          <cell r="I41">
            <v>-0.80500000000000005</v>
          </cell>
        </row>
        <row r="43">
          <cell r="B43" t="str">
            <v>ELEVACION - PROPIEDAD DE TERCEROS (Lado este)</v>
          </cell>
          <cell r="J43">
            <v>250.07830000000007</v>
          </cell>
        </row>
        <row r="44">
          <cell r="D44">
            <v>1</v>
          </cell>
          <cell r="E44">
            <v>2</v>
          </cell>
          <cell r="F44">
            <v>2.75</v>
          </cell>
          <cell r="H44">
            <v>3.61</v>
          </cell>
          <cell r="I44">
            <v>19.855</v>
          </cell>
        </row>
        <row r="45">
          <cell r="B45" t="str">
            <v>( - ) AREA DE VIGA</v>
          </cell>
          <cell r="D45">
            <v>1</v>
          </cell>
          <cell r="E45">
            <v>-2</v>
          </cell>
          <cell r="F45">
            <v>2.75</v>
          </cell>
          <cell r="H45">
            <v>0.25</v>
          </cell>
          <cell r="I45">
            <v>-1.375</v>
          </cell>
        </row>
        <row r="46">
          <cell r="D46">
            <v>1</v>
          </cell>
          <cell r="E46">
            <v>2</v>
          </cell>
          <cell r="F46">
            <v>2.75</v>
          </cell>
          <cell r="H46">
            <v>3.47</v>
          </cell>
          <cell r="I46">
            <v>19.085000000000001</v>
          </cell>
        </row>
        <row r="47">
          <cell r="B47" t="str">
            <v>( - ) AREA DE VIGA</v>
          </cell>
          <cell r="D47">
            <v>1</v>
          </cell>
          <cell r="E47">
            <v>-2</v>
          </cell>
          <cell r="F47">
            <v>2.75</v>
          </cell>
          <cell r="H47">
            <v>0.25</v>
          </cell>
          <cell r="I47">
            <v>-1.375</v>
          </cell>
        </row>
        <row r="48">
          <cell r="D48">
            <v>1</v>
          </cell>
          <cell r="E48">
            <v>2</v>
          </cell>
          <cell r="F48">
            <v>2.75</v>
          </cell>
          <cell r="H48">
            <v>3.35</v>
          </cell>
          <cell r="I48">
            <v>18.425000000000001</v>
          </cell>
        </row>
        <row r="49">
          <cell r="B49" t="str">
            <v>( - ) AREA DE VIGA</v>
          </cell>
          <cell r="D49">
            <v>1</v>
          </cell>
          <cell r="E49">
            <v>-2</v>
          </cell>
          <cell r="F49">
            <v>2.75</v>
          </cell>
          <cell r="H49">
            <v>0.25</v>
          </cell>
          <cell r="I49">
            <v>-1.375</v>
          </cell>
        </row>
        <row r="50">
          <cell r="D50">
            <v>1</v>
          </cell>
          <cell r="E50">
            <v>2</v>
          </cell>
          <cell r="F50">
            <v>2.75</v>
          </cell>
          <cell r="H50">
            <v>3.22</v>
          </cell>
          <cell r="I50">
            <v>17.71</v>
          </cell>
        </row>
        <row r="51">
          <cell r="B51" t="str">
            <v>( - ) AREA DE VIGA</v>
          </cell>
          <cell r="D51">
            <v>1</v>
          </cell>
          <cell r="E51">
            <v>-2</v>
          </cell>
          <cell r="F51">
            <v>2.75</v>
          </cell>
          <cell r="H51">
            <v>0.25</v>
          </cell>
          <cell r="I51">
            <v>-1.375</v>
          </cell>
        </row>
        <row r="52">
          <cell r="D52">
            <v>1</v>
          </cell>
          <cell r="E52">
            <v>1</v>
          </cell>
          <cell r="F52">
            <v>2.75</v>
          </cell>
          <cell r="H52">
            <v>3.1</v>
          </cell>
          <cell r="I52">
            <v>8.5250000000000004</v>
          </cell>
        </row>
        <row r="53">
          <cell r="B53" t="str">
            <v>( - ) AREA DE VIGA</v>
          </cell>
          <cell r="D53">
            <v>1</v>
          </cell>
          <cell r="E53">
            <v>-1</v>
          </cell>
          <cell r="F53">
            <v>2.75</v>
          </cell>
          <cell r="H53">
            <v>0.25</v>
          </cell>
          <cell r="I53">
            <v>-0.6875</v>
          </cell>
        </row>
        <row r="54">
          <cell r="D54">
            <v>1</v>
          </cell>
          <cell r="E54">
            <v>1</v>
          </cell>
          <cell r="F54">
            <v>2.75</v>
          </cell>
          <cell r="H54">
            <v>3.55</v>
          </cell>
          <cell r="I54">
            <v>9.7624999999999993</v>
          </cell>
        </row>
        <row r="55">
          <cell r="B55" t="str">
            <v>( - ) AREA DE VIGA</v>
          </cell>
          <cell r="D55">
            <v>1</v>
          </cell>
          <cell r="E55">
            <v>-1</v>
          </cell>
          <cell r="F55">
            <v>2.75</v>
          </cell>
          <cell r="H55">
            <v>0.25</v>
          </cell>
          <cell r="I55">
            <v>-0.6875</v>
          </cell>
        </row>
        <row r="56">
          <cell r="D56">
            <v>1</v>
          </cell>
          <cell r="E56">
            <v>1</v>
          </cell>
          <cell r="F56">
            <v>2.75</v>
          </cell>
          <cell r="H56">
            <v>3.42</v>
          </cell>
          <cell r="I56">
            <v>9.4049999999999994</v>
          </cell>
        </row>
        <row r="57">
          <cell r="B57" t="str">
            <v>( - ) AREA DE VIGA</v>
          </cell>
          <cell r="D57">
            <v>1</v>
          </cell>
          <cell r="E57">
            <v>-1</v>
          </cell>
          <cell r="F57">
            <v>2.75</v>
          </cell>
          <cell r="H57">
            <v>0.25</v>
          </cell>
          <cell r="I57">
            <v>-0.6875</v>
          </cell>
        </row>
        <row r="58">
          <cell r="D58">
            <v>1</v>
          </cell>
          <cell r="E58">
            <v>1</v>
          </cell>
          <cell r="F58">
            <v>2.75</v>
          </cell>
          <cell r="H58">
            <v>3.3</v>
          </cell>
          <cell r="I58">
            <v>9.0749999999999993</v>
          </cell>
        </row>
        <row r="59">
          <cell r="B59" t="str">
            <v>( - ) AREA DE VIGA</v>
          </cell>
          <cell r="D59">
            <v>1</v>
          </cell>
          <cell r="E59">
            <v>-1</v>
          </cell>
          <cell r="F59">
            <v>2.75</v>
          </cell>
          <cell r="H59">
            <v>0.25</v>
          </cell>
          <cell r="I59">
            <v>-0.6875</v>
          </cell>
        </row>
        <row r="60">
          <cell r="D60">
            <v>1</v>
          </cell>
          <cell r="E60">
            <v>2</v>
          </cell>
          <cell r="F60">
            <v>2.75</v>
          </cell>
          <cell r="H60">
            <v>3.66</v>
          </cell>
          <cell r="I60">
            <v>20.130000000000003</v>
          </cell>
        </row>
        <row r="61">
          <cell r="B61" t="str">
            <v>( - ) AREA DE VIGA</v>
          </cell>
          <cell r="D61">
            <v>1</v>
          </cell>
          <cell r="E61">
            <v>-2</v>
          </cell>
          <cell r="F61">
            <v>2.75</v>
          </cell>
          <cell r="H61">
            <v>0.25</v>
          </cell>
          <cell r="I61">
            <v>-1.375</v>
          </cell>
        </row>
        <row r="62">
          <cell r="D62">
            <v>1</v>
          </cell>
          <cell r="E62">
            <v>1</v>
          </cell>
          <cell r="F62">
            <v>2.75</v>
          </cell>
          <cell r="H62">
            <v>3.49</v>
          </cell>
          <cell r="I62">
            <v>9.5975000000000001</v>
          </cell>
        </row>
        <row r="63">
          <cell r="B63" t="str">
            <v>( - ) AREA DE VIGA</v>
          </cell>
          <cell r="D63">
            <v>1</v>
          </cell>
          <cell r="E63">
            <v>-1</v>
          </cell>
          <cell r="F63">
            <v>2.75</v>
          </cell>
          <cell r="H63">
            <v>0.25</v>
          </cell>
          <cell r="I63">
            <v>-0.6875</v>
          </cell>
        </row>
        <row r="64">
          <cell r="D64">
            <v>1</v>
          </cell>
          <cell r="E64">
            <v>1</v>
          </cell>
          <cell r="F64">
            <v>1.67</v>
          </cell>
          <cell r="H64">
            <v>3.49</v>
          </cell>
          <cell r="I64">
            <v>5.8283000000000005</v>
          </cell>
        </row>
        <row r="65">
          <cell r="B65" t="str">
            <v>( - ) AREA DE VIGA</v>
          </cell>
          <cell r="D65">
            <v>1</v>
          </cell>
          <cell r="E65">
            <v>-1</v>
          </cell>
          <cell r="F65">
            <v>1.67</v>
          </cell>
          <cell r="H65">
            <v>0.25</v>
          </cell>
          <cell r="I65">
            <v>-0.41749999999999998</v>
          </cell>
        </row>
        <row r="66">
          <cell r="D66">
            <v>1</v>
          </cell>
          <cell r="E66">
            <v>1</v>
          </cell>
          <cell r="F66">
            <v>2.75</v>
          </cell>
          <cell r="H66">
            <v>3.38</v>
          </cell>
          <cell r="I66">
            <v>9.2949999999999999</v>
          </cell>
        </row>
        <row r="67">
          <cell r="B67" t="str">
            <v>( - ) AREA DE VIGA</v>
          </cell>
          <cell r="D67">
            <v>1</v>
          </cell>
          <cell r="E67">
            <v>-1</v>
          </cell>
          <cell r="F67">
            <v>2.75</v>
          </cell>
          <cell r="H67">
            <v>0.25</v>
          </cell>
          <cell r="I67">
            <v>-0.6875</v>
          </cell>
        </row>
        <row r="68">
          <cell r="D68">
            <v>1</v>
          </cell>
          <cell r="E68">
            <v>1</v>
          </cell>
          <cell r="F68">
            <v>2.75</v>
          </cell>
          <cell r="H68">
            <v>3.25</v>
          </cell>
          <cell r="I68">
            <v>8.9375</v>
          </cell>
        </row>
        <row r="69">
          <cell r="B69" t="str">
            <v>( - ) AREA DE VIGA</v>
          </cell>
          <cell r="D69">
            <v>1</v>
          </cell>
          <cell r="E69">
            <v>-1</v>
          </cell>
          <cell r="F69">
            <v>2.75</v>
          </cell>
          <cell r="H69">
            <v>0.25</v>
          </cell>
          <cell r="I69">
            <v>-0.6875</v>
          </cell>
        </row>
        <row r="70">
          <cell r="D70">
            <v>1</v>
          </cell>
          <cell r="E70">
            <v>1</v>
          </cell>
          <cell r="F70">
            <v>2.75</v>
          </cell>
          <cell r="H70">
            <v>3.12</v>
          </cell>
          <cell r="I70">
            <v>8.58</v>
          </cell>
        </row>
        <row r="71">
          <cell r="B71" t="str">
            <v>( - ) AREA DE VIGA</v>
          </cell>
          <cell r="D71">
            <v>1</v>
          </cell>
          <cell r="E71">
            <v>-1</v>
          </cell>
          <cell r="F71">
            <v>2.75</v>
          </cell>
          <cell r="H71">
            <v>0.25</v>
          </cell>
          <cell r="I71">
            <v>-0.6875</v>
          </cell>
        </row>
        <row r="72">
          <cell r="D72">
            <v>1</v>
          </cell>
          <cell r="E72">
            <v>1</v>
          </cell>
          <cell r="F72">
            <v>2.75</v>
          </cell>
          <cell r="H72">
            <v>3.53</v>
          </cell>
          <cell r="I72">
            <v>9.7074999999999996</v>
          </cell>
        </row>
        <row r="73">
          <cell r="B73" t="str">
            <v>( - ) AREA DE VIGA</v>
          </cell>
          <cell r="D73">
            <v>1</v>
          </cell>
          <cell r="E73">
            <v>-1</v>
          </cell>
          <cell r="F73">
            <v>2.75</v>
          </cell>
          <cell r="H73">
            <v>0.25</v>
          </cell>
          <cell r="I73">
            <v>-0.6875</v>
          </cell>
        </row>
        <row r="74">
          <cell r="D74">
            <v>1</v>
          </cell>
          <cell r="E74">
            <v>1</v>
          </cell>
          <cell r="F74">
            <v>2.75</v>
          </cell>
          <cell r="H74">
            <v>3.33</v>
          </cell>
          <cell r="I74">
            <v>9.1575000000000006</v>
          </cell>
        </row>
        <row r="75">
          <cell r="B75" t="str">
            <v>( - ) AREA DE VIGA</v>
          </cell>
          <cell r="D75">
            <v>1</v>
          </cell>
          <cell r="E75">
            <v>-1</v>
          </cell>
          <cell r="F75">
            <v>2.75</v>
          </cell>
          <cell r="H75">
            <v>0.25</v>
          </cell>
          <cell r="I75">
            <v>-0.6875</v>
          </cell>
        </row>
        <row r="76">
          <cell r="D76">
            <v>1</v>
          </cell>
          <cell r="E76">
            <v>1</v>
          </cell>
          <cell r="F76">
            <v>2.75</v>
          </cell>
          <cell r="H76">
            <v>3.11</v>
          </cell>
          <cell r="I76">
            <v>8.5525000000000002</v>
          </cell>
        </row>
        <row r="77">
          <cell r="B77" t="str">
            <v>( - ) AREA DE VIGA</v>
          </cell>
          <cell r="D77">
            <v>1</v>
          </cell>
          <cell r="E77">
            <v>-1</v>
          </cell>
          <cell r="F77">
            <v>2.75</v>
          </cell>
          <cell r="H77">
            <v>0.25</v>
          </cell>
          <cell r="I77">
            <v>-0.6875</v>
          </cell>
        </row>
        <row r="78">
          <cell r="D78">
            <v>1</v>
          </cell>
          <cell r="E78">
            <v>1</v>
          </cell>
          <cell r="F78">
            <v>2.75</v>
          </cell>
          <cell r="H78">
            <v>3.46</v>
          </cell>
          <cell r="I78">
            <v>9.5150000000000006</v>
          </cell>
        </row>
        <row r="79">
          <cell r="B79" t="str">
            <v>( - ) AREA DE VIGA</v>
          </cell>
          <cell r="D79">
            <v>1</v>
          </cell>
          <cell r="E79">
            <v>-1</v>
          </cell>
          <cell r="F79">
            <v>2.75</v>
          </cell>
          <cell r="H79">
            <v>0.25</v>
          </cell>
          <cell r="I79">
            <v>-0.6875</v>
          </cell>
        </row>
        <row r="80">
          <cell r="D80">
            <v>1</v>
          </cell>
          <cell r="E80">
            <v>1</v>
          </cell>
          <cell r="F80">
            <v>2.75</v>
          </cell>
          <cell r="H80">
            <v>3.24</v>
          </cell>
          <cell r="I80">
            <v>8.91</v>
          </cell>
        </row>
        <row r="81">
          <cell r="B81" t="str">
            <v>( - ) AREA DE VIGA</v>
          </cell>
          <cell r="D81">
            <v>1</v>
          </cell>
          <cell r="E81">
            <v>-1</v>
          </cell>
          <cell r="F81">
            <v>2.75</v>
          </cell>
          <cell r="H81">
            <v>0.25</v>
          </cell>
          <cell r="I81">
            <v>-0.6875</v>
          </cell>
        </row>
        <row r="82">
          <cell r="D82">
            <v>1</v>
          </cell>
          <cell r="E82">
            <v>1</v>
          </cell>
          <cell r="F82">
            <v>2.75</v>
          </cell>
          <cell r="H82">
            <v>3.03</v>
          </cell>
          <cell r="I82">
            <v>8.3324999999999996</v>
          </cell>
        </row>
        <row r="83">
          <cell r="B83" t="str">
            <v>( - ) AREA DE VIGA</v>
          </cell>
          <cell r="D83">
            <v>1</v>
          </cell>
          <cell r="E83">
            <v>-1</v>
          </cell>
          <cell r="F83">
            <v>2.75</v>
          </cell>
          <cell r="H83">
            <v>0.25</v>
          </cell>
          <cell r="I83">
            <v>-0.6875</v>
          </cell>
        </row>
        <row r="84">
          <cell r="D84">
            <v>1</v>
          </cell>
          <cell r="E84">
            <v>1</v>
          </cell>
          <cell r="F84">
            <v>2.75</v>
          </cell>
          <cell r="H84">
            <v>3.37</v>
          </cell>
          <cell r="I84">
            <v>9.2675000000000001</v>
          </cell>
        </row>
        <row r="85">
          <cell r="B85" t="str">
            <v>( - ) AREA DE VIGA</v>
          </cell>
          <cell r="D85">
            <v>1</v>
          </cell>
          <cell r="E85">
            <v>-1</v>
          </cell>
          <cell r="F85">
            <v>2.75</v>
          </cell>
          <cell r="H85">
            <v>0.25</v>
          </cell>
          <cell r="I85">
            <v>-0.6875</v>
          </cell>
        </row>
        <row r="86">
          <cell r="D86">
            <v>1</v>
          </cell>
          <cell r="E86">
            <v>3</v>
          </cell>
          <cell r="F86">
            <v>2.75</v>
          </cell>
          <cell r="H86">
            <v>3.15</v>
          </cell>
          <cell r="I86">
            <v>25.987500000000001</v>
          </cell>
        </row>
        <row r="87">
          <cell r="B87" t="str">
            <v>( - ) AREA DE VIGA</v>
          </cell>
          <cell r="D87">
            <v>1</v>
          </cell>
          <cell r="E87">
            <v>-3</v>
          </cell>
          <cell r="F87">
            <v>2.75</v>
          </cell>
          <cell r="H87">
            <v>0.25</v>
          </cell>
          <cell r="I87">
            <v>-2.0625</v>
          </cell>
        </row>
        <row r="88">
          <cell r="D88">
            <v>1</v>
          </cell>
          <cell r="E88">
            <v>1</v>
          </cell>
          <cell r="F88">
            <v>2.75</v>
          </cell>
          <cell r="H88">
            <v>2.4700000000000002</v>
          </cell>
          <cell r="I88">
            <v>6.7925000000000004</v>
          </cell>
        </row>
        <row r="89">
          <cell r="B89" t="str">
            <v>( - ) AREA DE VIGA</v>
          </cell>
          <cell r="D89">
            <v>1</v>
          </cell>
          <cell r="E89">
            <v>-1</v>
          </cell>
          <cell r="F89">
            <v>2.75</v>
          </cell>
          <cell r="H89">
            <v>0.25</v>
          </cell>
          <cell r="I89">
            <v>-0.6875</v>
          </cell>
        </row>
        <row r="91">
          <cell r="B91" t="str">
            <v>ELEVACION - AV. TUPAC AMARU</v>
          </cell>
          <cell r="J91">
            <v>45.729600000000005</v>
          </cell>
        </row>
        <row r="92">
          <cell r="D92">
            <v>1</v>
          </cell>
          <cell r="E92">
            <v>1</v>
          </cell>
          <cell r="F92">
            <v>5.4</v>
          </cell>
          <cell r="H92">
            <v>3.43</v>
          </cell>
          <cell r="I92">
            <v>18.522000000000002</v>
          </cell>
        </row>
        <row r="93">
          <cell r="B93" t="str">
            <v>( - ) AREA DE VIGA</v>
          </cell>
          <cell r="D93">
            <v>1</v>
          </cell>
          <cell r="E93">
            <v>-1</v>
          </cell>
          <cell r="F93">
            <v>5.4</v>
          </cell>
          <cell r="H93">
            <v>0.25</v>
          </cell>
          <cell r="I93">
            <v>-1.35</v>
          </cell>
        </row>
        <row r="94">
          <cell r="D94">
            <v>1</v>
          </cell>
          <cell r="E94">
            <v>1</v>
          </cell>
          <cell r="F94">
            <v>5.16</v>
          </cell>
          <cell r="H94">
            <v>2.89</v>
          </cell>
          <cell r="I94">
            <v>14.912400000000002</v>
          </cell>
        </row>
        <row r="95">
          <cell r="B95" t="str">
            <v>( - ) AREA DE VIGA</v>
          </cell>
          <cell r="D95">
            <v>1</v>
          </cell>
          <cell r="E95">
            <v>-1</v>
          </cell>
          <cell r="F95">
            <v>5.16</v>
          </cell>
          <cell r="H95">
            <v>0.25</v>
          </cell>
          <cell r="I95">
            <v>-1.29</v>
          </cell>
        </row>
        <row r="96">
          <cell r="D96">
            <v>1</v>
          </cell>
          <cell r="E96">
            <v>1</v>
          </cell>
          <cell r="F96">
            <v>3.32</v>
          </cell>
          <cell r="H96">
            <v>3.19</v>
          </cell>
          <cell r="I96">
            <v>10.5908</v>
          </cell>
        </row>
        <row r="97">
          <cell r="B97" t="str">
            <v>( - ) AREA DE VIGA</v>
          </cell>
          <cell r="D97">
            <v>1</v>
          </cell>
          <cell r="E97">
            <v>-1</v>
          </cell>
          <cell r="F97">
            <v>3.32</v>
          </cell>
          <cell r="H97">
            <v>0.25</v>
          </cell>
          <cell r="I97">
            <v>-0.83</v>
          </cell>
        </row>
        <row r="98">
          <cell r="D98">
            <v>1</v>
          </cell>
          <cell r="E98">
            <v>1</v>
          </cell>
          <cell r="F98">
            <v>1.76</v>
          </cell>
          <cell r="H98">
            <v>3.19</v>
          </cell>
          <cell r="I98">
            <v>5.6143999999999998</v>
          </cell>
        </row>
        <row r="99">
          <cell r="B99" t="str">
            <v>( - ) AREA DE VIGA</v>
          </cell>
          <cell r="D99">
            <v>1</v>
          </cell>
          <cell r="E99">
            <v>-1</v>
          </cell>
          <cell r="F99">
            <v>1.76</v>
          </cell>
          <cell r="H99">
            <v>0.25</v>
          </cell>
          <cell r="I99">
            <v>-0.44</v>
          </cell>
        </row>
        <row r="101">
          <cell r="B101" t="str">
            <v>ELEVACION - PROPIEDAD DE TERCEROS (AV. TUPAC AMARU)</v>
          </cell>
          <cell r="J101">
            <v>261.899</v>
          </cell>
        </row>
        <row r="102">
          <cell r="A102" t="str">
            <v xml:space="preserve"> </v>
          </cell>
          <cell r="B102" t="str">
            <v>TRAMO G - F</v>
          </cell>
          <cell r="D102">
            <v>1</v>
          </cell>
          <cell r="E102">
            <v>6</v>
          </cell>
          <cell r="F102">
            <v>2.75</v>
          </cell>
          <cell r="H102">
            <v>3.15</v>
          </cell>
          <cell r="I102">
            <v>51.975000000000001</v>
          </cell>
        </row>
        <row r="103">
          <cell r="D103">
            <v>1</v>
          </cell>
          <cell r="E103">
            <v>-6</v>
          </cell>
          <cell r="F103">
            <v>2.75</v>
          </cell>
          <cell r="H103">
            <v>0.25</v>
          </cell>
          <cell r="I103">
            <v>-4.125</v>
          </cell>
        </row>
        <row r="104">
          <cell r="D104">
            <v>1</v>
          </cell>
          <cell r="E104">
            <v>1</v>
          </cell>
          <cell r="F104">
            <v>2.17</v>
          </cell>
          <cell r="H104">
            <v>3.15</v>
          </cell>
          <cell r="I104">
            <v>6.8354999999999997</v>
          </cell>
        </row>
        <row r="105">
          <cell r="D105">
            <v>1</v>
          </cell>
          <cell r="E105">
            <v>-1</v>
          </cell>
          <cell r="F105">
            <v>2.17</v>
          </cell>
          <cell r="H105">
            <v>0.25</v>
          </cell>
          <cell r="I105">
            <v>-0.54249999999999998</v>
          </cell>
        </row>
        <row r="106">
          <cell r="B106" t="str">
            <v>TRAMO F - E</v>
          </cell>
        </row>
        <row r="107">
          <cell r="D107">
            <v>1</v>
          </cell>
          <cell r="E107">
            <v>4</v>
          </cell>
          <cell r="F107">
            <v>2.83</v>
          </cell>
          <cell r="H107">
            <v>3.15</v>
          </cell>
          <cell r="I107">
            <v>35.658000000000001</v>
          </cell>
        </row>
        <row r="108">
          <cell r="D108">
            <v>1</v>
          </cell>
          <cell r="E108">
            <v>-4</v>
          </cell>
          <cell r="F108">
            <v>2.83</v>
          </cell>
          <cell r="H108">
            <v>0.25</v>
          </cell>
          <cell r="I108">
            <v>-2.83</v>
          </cell>
        </row>
        <row r="109">
          <cell r="D109">
            <v>1</v>
          </cell>
          <cell r="E109">
            <v>1</v>
          </cell>
          <cell r="F109">
            <v>2.36</v>
          </cell>
          <cell r="H109">
            <v>3.15</v>
          </cell>
          <cell r="I109">
            <v>7.4339999999999993</v>
          </cell>
        </row>
        <row r="110">
          <cell r="D110">
            <v>1</v>
          </cell>
          <cell r="E110">
            <v>-1</v>
          </cell>
          <cell r="F110">
            <v>2.36</v>
          </cell>
          <cell r="H110">
            <v>0.25</v>
          </cell>
          <cell r="I110">
            <v>-0.59</v>
          </cell>
        </row>
        <row r="111">
          <cell r="B111" t="str">
            <v>TRAMO E - D</v>
          </cell>
        </row>
        <row r="112">
          <cell r="D112">
            <v>1</v>
          </cell>
          <cell r="E112">
            <v>1</v>
          </cell>
          <cell r="F112">
            <v>2.79</v>
          </cell>
          <cell r="H112">
            <v>3.15</v>
          </cell>
          <cell r="I112">
            <v>8.7884999999999991</v>
          </cell>
        </row>
        <row r="113">
          <cell r="D113">
            <v>1</v>
          </cell>
          <cell r="E113">
            <v>-1</v>
          </cell>
          <cell r="F113">
            <v>2.79</v>
          </cell>
          <cell r="H113">
            <v>0.25</v>
          </cell>
          <cell r="I113">
            <v>-0.69750000000000001</v>
          </cell>
        </row>
        <row r="114">
          <cell r="D114">
            <v>1</v>
          </cell>
          <cell r="E114">
            <v>1</v>
          </cell>
          <cell r="F114">
            <v>2.75</v>
          </cell>
          <cell r="H114">
            <v>3.15</v>
          </cell>
          <cell r="I114">
            <v>8.6624999999999996</v>
          </cell>
        </row>
        <row r="115">
          <cell r="D115">
            <v>1</v>
          </cell>
          <cell r="E115">
            <v>-1</v>
          </cell>
          <cell r="F115">
            <v>2.75</v>
          </cell>
          <cell r="H115">
            <v>0.25</v>
          </cell>
          <cell r="I115">
            <v>-0.6875</v>
          </cell>
        </row>
        <row r="116">
          <cell r="D116">
            <v>1</v>
          </cell>
          <cell r="E116">
            <v>1</v>
          </cell>
          <cell r="F116">
            <v>1.26</v>
          </cell>
          <cell r="H116">
            <v>3.15</v>
          </cell>
          <cell r="I116">
            <v>3.9689999999999999</v>
          </cell>
        </row>
        <row r="117">
          <cell r="D117">
            <v>1</v>
          </cell>
          <cell r="E117">
            <v>-1</v>
          </cell>
          <cell r="F117">
            <v>1.26</v>
          </cell>
          <cell r="H117">
            <v>0.25</v>
          </cell>
          <cell r="I117">
            <v>-0.315</v>
          </cell>
        </row>
        <row r="118">
          <cell r="B118" t="str">
            <v>TRAMO D - C</v>
          </cell>
        </row>
        <row r="119">
          <cell r="D119">
            <v>1</v>
          </cell>
          <cell r="E119">
            <v>12</v>
          </cell>
          <cell r="F119">
            <v>2.75</v>
          </cell>
          <cell r="H119">
            <v>3.15</v>
          </cell>
          <cell r="I119">
            <v>103.95</v>
          </cell>
        </row>
        <row r="120">
          <cell r="D120">
            <v>1</v>
          </cell>
          <cell r="E120">
            <v>-12</v>
          </cell>
          <cell r="F120">
            <v>2.75</v>
          </cell>
          <cell r="H120">
            <v>0.25</v>
          </cell>
          <cell r="I120">
            <v>-8.25</v>
          </cell>
        </row>
        <row r="121">
          <cell r="D121">
            <v>1</v>
          </cell>
          <cell r="E121">
            <v>1</v>
          </cell>
          <cell r="F121">
            <v>3.1</v>
          </cell>
          <cell r="H121">
            <v>3.15</v>
          </cell>
          <cell r="I121">
            <v>9.7650000000000006</v>
          </cell>
        </row>
        <row r="122">
          <cell r="D122">
            <v>1</v>
          </cell>
          <cell r="E122">
            <v>-1</v>
          </cell>
          <cell r="F122">
            <v>3.1</v>
          </cell>
          <cell r="H122">
            <v>0.25</v>
          </cell>
          <cell r="I122">
            <v>-0.77500000000000002</v>
          </cell>
        </row>
        <row r="123">
          <cell r="B123" t="str">
            <v>TRAMO C - B</v>
          </cell>
        </row>
        <row r="124">
          <cell r="D124">
            <v>1</v>
          </cell>
          <cell r="E124">
            <v>1</v>
          </cell>
          <cell r="F124">
            <v>3.52</v>
          </cell>
          <cell r="H124">
            <v>3.15</v>
          </cell>
          <cell r="I124">
            <v>11.087999999999999</v>
          </cell>
        </row>
        <row r="125">
          <cell r="D125">
            <v>1</v>
          </cell>
          <cell r="E125">
            <v>-1</v>
          </cell>
          <cell r="F125">
            <v>3.52</v>
          </cell>
          <cell r="H125">
            <v>0.25</v>
          </cell>
          <cell r="I125">
            <v>-0.88</v>
          </cell>
        </row>
        <row r="126">
          <cell r="B126" t="str">
            <v>TRAMO B - A</v>
          </cell>
        </row>
        <row r="127">
          <cell r="D127">
            <v>1</v>
          </cell>
          <cell r="E127">
            <v>2</v>
          </cell>
          <cell r="F127">
            <v>2.75</v>
          </cell>
          <cell r="H127">
            <v>3.15</v>
          </cell>
          <cell r="I127">
            <v>17.324999999999999</v>
          </cell>
        </row>
        <row r="128">
          <cell r="D128">
            <v>1</v>
          </cell>
          <cell r="E128">
            <v>-2</v>
          </cell>
          <cell r="F128">
            <v>2.75</v>
          </cell>
          <cell r="H128">
            <v>0.25</v>
          </cell>
          <cell r="I128">
            <v>-1.375</v>
          </cell>
        </row>
        <row r="129">
          <cell r="D129">
            <v>1</v>
          </cell>
          <cell r="E129">
            <v>2</v>
          </cell>
          <cell r="F129">
            <v>3.02</v>
          </cell>
          <cell r="H129">
            <v>3.15</v>
          </cell>
          <cell r="I129">
            <v>19.026</v>
          </cell>
        </row>
        <row r="130">
          <cell r="D130">
            <v>1</v>
          </cell>
          <cell r="E130">
            <v>-2</v>
          </cell>
          <cell r="F130">
            <v>3.02</v>
          </cell>
          <cell r="H130">
            <v>0.25</v>
          </cell>
          <cell r="I130">
            <v>-1.51</v>
          </cell>
        </row>
        <row r="132">
          <cell r="A132" t="str">
            <v>01.02</v>
          </cell>
          <cell r="B132" t="str">
            <v>REVOQUES Y REVESTIMIENTOS</v>
          </cell>
          <cell r="C132">
            <v>0</v>
          </cell>
          <cell r="I132">
            <v>0</v>
          </cell>
        </row>
        <row r="133">
          <cell r="A133" t="str">
            <v>01.02.01</v>
          </cell>
          <cell r="B133" t="str">
            <v>REVOQUES, ENLUCIDOS Y MOLDURAS</v>
          </cell>
          <cell r="C133">
            <v>0</v>
          </cell>
          <cell r="I133">
            <v>0</v>
          </cell>
        </row>
        <row r="134">
          <cell r="A134" t="str">
            <v>01.02.01.03</v>
          </cell>
          <cell r="B134" t="str">
            <v>TARRAJEO FROTACHADO DE MUROS EXTERIORES, C/ MEZC. C:A 1:5, e=1.5cm.</v>
          </cell>
          <cell r="C134" t="str">
            <v>M2</v>
          </cell>
          <cell r="I134">
            <v>0</v>
          </cell>
          <cell r="K134">
            <v>1139.3710000000001</v>
          </cell>
        </row>
        <row r="135">
          <cell r="B135" t="str">
            <v>ELEVACION - JR. ICA</v>
          </cell>
          <cell r="J135">
            <v>107.25</v>
          </cell>
        </row>
        <row r="136">
          <cell r="B136" t="str">
            <v>MURO</v>
          </cell>
        </row>
        <row r="137">
          <cell r="D137">
            <v>2</v>
          </cell>
          <cell r="E137">
            <v>3</v>
          </cell>
          <cell r="F137">
            <v>2.75</v>
          </cell>
          <cell r="H137">
            <v>3.15</v>
          </cell>
          <cell r="I137">
            <v>51.975000000000001</v>
          </cell>
        </row>
        <row r="138">
          <cell r="D138">
            <v>2</v>
          </cell>
          <cell r="E138">
            <v>1</v>
          </cell>
          <cell r="F138">
            <v>2.75</v>
          </cell>
          <cell r="H138">
            <v>3.36</v>
          </cell>
          <cell r="I138">
            <v>18.48</v>
          </cell>
        </row>
        <row r="139">
          <cell r="D139">
            <v>2</v>
          </cell>
          <cell r="E139">
            <v>1</v>
          </cell>
          <cell r="F139">
            <v>2.75</v>
          </cell>
          <cell r="H139">
            <v>3.35</v>
          </cell>
          <cell r="I139">
            <v>18.425000000000001</v>
          </cell>
        </row>
        <row r="140">
          <cell r="D140">
            <v>2</v>
          </cell>
          <cell r="E140">
            <v>1</v>
          </cell>
          <cell r="F140">
            <v>2.75</v>
          </cell>
          <cell r="H140">
            <v>3.34</v>
          </cell>
          <cell r="I140">
            <v>18.369999999999997</v>
          </cell>
        </row>
        <row r="142">
          <cell r="B142" t="str">
            <v>ELEVACION - PROPIEDAD DE TERCEROS ( ESTADIO - I.S.T. )</v>
          </cell>
          <cell r="J142">
            <v>377.93200000000002</v>
          </cell>
        </row>
        <row r="143">
          <cell r="D143">
            <v>1</v>
          </cell>
          <cell r="E143">
            <v>6</v>
          </cell>
          <cell r="F143">
            <v>2.75</v>
          </cell>
          <cell r="H143">
            <v>3.35</v>
          </cell>
          <cell r="I143">
            <v>55.274999999999999</v>
          </cell>
        </row>
        <row r="144">
          <cell r="D144">
            <v>1</v>
          </cell>
          <cell r="E144">
            <v>1</v>
          </cell>
          <cell r="F144">
            <v>3.42</v>
          </cell>
          <cell r="H144">
            <v>3.35</v>
          </cell>
          <cell r="I144">
            <v>11.457000000000001</v>
          </cell>
        </row>
        <row r="145">
          <cell r="I145">
            <v>0</v>
          </cell>
        </row>
        <row r="146">
          <cell r="D146">
            <v>1</v>
          </cell>
          <cell r="E146">
            <v>19</v>
          </cell>
          <cell r="F146">
            <v>2.75</v>
          </cell>
          <cell r="H146">
            <v>3.35</v>
          </cell>
          <cell r="I146">
            <v>175.03749999999999</v>
          </cell>
        </row>
        <row r="147">
          <cell r="D147">
            <v>1</v>
          </cell>
          <cell r="E147">
            <v>1</v>
          </cell>
          <cell r="F147">
            <v>1.71</v>
          </cell>
          <cell r="H147">
            <v>3.35</v>
          </cell>
          <cell r="I147">
            <v>5.7285000000000004</v>
          </cell>
        </row>
        <row r="148">
          <cell r="I148">
            <v>0</v>
          </cell>
        </row>
        <row r="149">
          <cell r="D149">
            <v>1</v>
          </cell>
          <cell r="E149">
            <v>1</v>
          </cell>
          <cell r="F149">
            <v>1.2</v>
          </cell>
          <cell r="H149">
            <v>2.33</v>
          </cell>
          <cell r="I149">
            <v>2.7959999999999998</v>
          </cell>
        </row>
        <row r="150">
          <cell r="D150">
            <v>1</v>
          </cell>
          <cell r="E150">
            <v>1</v>
          </cell>
          <cell r="F150">
            <v>1.55</v>
          </cell>
          <cell r="H150">
            <v>3.15</v>
          </cell>
          <cell r="I150">
            <v>4.8825000000000003</v>
          </cell>
        </row>
        <row r="151">
          <cell r="D151">
            <v>1</v>
          </cell>
          <cell r="E151">
            <v>13</v>
          </cell>
          <cell r="F151">
            <v>2.75</v>
          </cell>
          <cell r="H151">
            <v>3.15</v>
          </cell>
          <cell r="I151">
            <v>112.6125</v>
          </cell>
        </row>
        <row r="152">
          <cell r="D152">
            <v>1</v>
          </cell>
          <cell r="E152">
            <v>1</v>
          </cell>
          <cell r="F152">
            <v>3.22</v>
          </cell>
          <cell r="H152">
            <v>3.15</v>
          </cell>
          <cell r="I152">
            <v>10.143000000000001</v>
          </cell>
        </row>
        <row r="154">
          <cell r="B154" t="str">
            <v>ELEVACION - PROPIEDAD DE TERCEROS (Lado este)</v>
          </cell>
          <cell r="J154">
            <v>270.43330000000003</v>
          </cell>
        </row>
        <row r="155">
          <cell r="D155">
            <v>1</v>
          </cell>
          <cell r="E155">
            <v>2</v>
          </cell>
          <cell r="F155">
            <v>2.75</v>
          </cell>
          <cell r="H155">
            <v>3.61</v>
          </cell>
          <cell r="I155">
            <v>19.855</v>
          </cell>
        </row>
        <row r="156">
          <cell r="D156">
            <v>1</v>
          </cell>
          <cell r="E156">
            <v>2</v>
          </cell>
          <cell r="F156">
            <v>2.75</v>
          </cell>
          <cell r="H156">
            <v>3.47</v>
          </cell>
          <cell r="I156">
            <v>19.085000000000001</v>
          </cell>
        </row>
        <row r="157">
          <cell r="D157">
            <v>1</v>
          </cell>
          <cell r="E157">
            <v>2</v>
          </cell>
          <cell r="F157">
            <v>2.75</v>
          </cell>
          <cell r="H157">
            <v>3.35</v>
          </cell>
          <cell r="I157">
            <v>18.425000000000001</v>
          </cell>
        </row>
        <row r="158">
          <cell r="D158">
            <v>1</v>
          </cell>
          <cell r="E158">
            <v>2</v>
          </cell>
          <cell r="F158">
            <v>2.75</v>
          </cell>
          <cell r="H158">
            <v>3.22</v>
          </cell>
          <cell r="I158">
            <v>17.71</v>
          </cell>
        </row>
        <row r="159">
          <cell r="D159">
            <v>1</v>
          </cell>
          <cell r="E159">
            <v>1</v>
          </cell>
          <cell r="F159">
            <v>2.75</v>
          </cell>
          <cell r="H159">
            <v>3.1</v>
          </cell>
          <cell r="I159">
            <v>8.5250000000000004</v>
          </cell>
        </row>
        <row r="160">
          <cell r="D160">
            <v>1</v>
          </cell>
          <cell r="E160">
            <v>1</v>
          </cell>
          <cell r="F160">
            <v>2.75</v>
          </cell>
          <cell r="H160">
            <v>3.55</v>
          </cell>
          <cell r="I160">
            <v>9.7624999999999993</v>
          </cell>
        </row>
        <row r="161">
          <cell r="D161">
            <v>1</v>
          </cell>
          <cell r="E161">
            <v>1</v>
          </cell>
          <cell r="F161">
            <v>2.75</v>
          </cell>
          <cell r="H161">
            <v>3.42</v>
          </cell>
          <cell r="I161">
            <v>9.4049999999999994</v>
          </cell>
        </row>
        <row r="162">
          <cell r="D162">
            <v>1</v>
          </cell>
          <cell r="E162">
            <v>1</v>
          </cell>
          <cell r="F162">
            <v>2.75</v>
          </cell>
          <cell r="H162">
            <v>3.3</v>
          </cell>
          <cell r="I162">
            <v>9.0749999999999993</v>
          </cell>
        </row>
        <row r="163">
          <cell r="D163">
            <v>1</v>
          </cell>
          <cell r="E163">
            <v>2</v>
          </cell>
          <cell r="F163">
            <v>2.75</v>
          </cell>
          <cell r="H163">
            <v>3.66</v>
          </cell>
          <cell r="I163">
            <v>20.130000000000003</v>
          </cell>
        </row>
        <row r="164">
          <cell r="D164">
            <v>1</v>
          </cell>
          <cell r="E164">
            <v>1</v>
          </cell>
          <cell r="F164">
            <v>2.75</v>
          </cell>
          <cell r="H164">
            <v>3.49</v>
          </cell>
          <cell r="I164">
            <v>9.5975000000000001</v>
          </cell>
        </row>
        <row r="165">
          <cell r="D165">
            <v>1</v>
          </cell>
          <cell r="E165">
            <v>1</v>
          </cell>
          <cell r="F165">
            <v>1.67</v>
          </cell>
          <cell r="H165">
            <v>3.49</v>
          </cell>
          <cell r="I165">
            <v>5.8283000000000005</v>
          </cell>
        </row>
        <row r="166">
          <cell r="D166">
            <v>1</v>
          </cell>
          <cell r="E166">
            <v>1</v>
          </cell>
          <cell r="F166">
            <v>2.75</v>
          </cell>
          <cell r="H166">
            <v>3.38</v>
          </cell>
          <cell r="I166">
            <v>9.2949999999999999</v>
          </cell>
        </row>
        <row r="167">
          <cell r="D167">
            <v>1</v>
          </cell>
          <cell r="E167">
            <v>1</v>
          </cell>
          <cell r="F167">
            <v>2.75</v>
          </cell>
          <cell r="H167">
            <v>3.25</v>
          </cell>
          <cell r="I167">
            <v>8.9375</v>
          </cell>
        </row>
        <row r="168">
          <cell r="D168">
            <v>1</v>
          </cell>
          <cell r="E168">
            <v>1</v>
          </cell>
          <cell r="F168">
            <v>2.75</v>
          </cell>
          <cell r="H168">
            <v>3.12</v>
          </cell>
          <cell r="I168">
            <v>8.58</v>
          </cell>
        </row>
        <row r="169">
          <cell r="D169">
            <v>1</v>
          </cell>
          <cell r="E169">
            <v>1</v>
          </cell>
          <cell r="F169">
            <v>2.75</v>
          </cell>
          <cell r="H169">
            <v>3.53</v>
          </cell>
          <cell r="I169">
            <v>9.7074999999999996</v>
          </cell>
        </row>
        <row r="170">
          <cell r="D170">
            <v>1</v>
          </cell>
          <cell r="E170">
            <v>1</v>
          </cell>
          <cell r="F170">
            <v>2.75</v>
          </cell>
          <cell r="H170">
            <v>3.33</v>
          </cell>
          <cell r="I170">
            <v>9.1575000000000006</v>
          </cell>
        </row>
        <row r="171">
          <cell r="D171">
            <v>1</v>
          </cell>
          <cell r="E171">
            <v>1</v>
          </cell>
          <cell r="F171">
            <v>2.75</v>
          </cell>
          <cell r="H171">
            <v>3.11</v>
          </cell>
          <cell r="I171">
            <v>8.5525000000000002</v>
          </cell>
        </row>
        <row r="172">
          <cell r="D172">
            <v>1</v>
          </cell>
          <cell r="E172">
            <v>1</v>
          </cell>
          <cell r="F172">
            <v>2.75</v>
          </cell>
          <cell r="H172">
            <v>3.46</v>
          </cell>
          <cell r="I172">
            <v>9.5150000000000006</v>
          </cell>
        </row>
        <row r="173">
          <cell r="D173">
            <v>1</v>
          </cell>
          <cell r="E173">
            <v>1</v>
          </cell>
          <cell r="F173">
            <v>2.75</v>
          </cell>
          <cell r="H173">
            <v>3.24</v>
          </cell>
          <cell r="I173">
            <v>8.91</v>
          </cell>
        </row>
        <row r="174">
          <cell r="D174">
            <v>1</v>
          </cell>
          <cell r="E174">
            <v>1</v>
          </cell>
          <cell r="F174">
            <v>2.75</v>
          </cell>
          <cell r="H174">
            <v>3.03</v>
          </cell>
          <cell r="I174">
            <v>8.3324999999999996</v>
          </cell>
        </row>
        <row r="175">
          <cell r="D175">
            <v>1</v>
          </cell>
          <cell r="E175">
            <v>1</v>
          </cell>
          <cell r="F175">
            <v>2.75</v>
          </cell>
          <cell r="H175">
            <v>3.37</v>
          </cell>
          <cell r="I175">
            <v>9.2675000000000001</v>
          </cell>
        </row>
        <row r="176">
          <cell r="D176">
            <v>1</v>
          </cell>
          <cell r="E176">
            <v>3</v>
          </cell>
          <cell r="F176">
            <v>2.75</v>
          </cell>
          <cell r="H176">
            <v>3.15</v>
          </cell>
          <cell r="I176">
            <v>25.987500000000001</v>
          </cell>
        </row>
        <row r="177">
          <cell r="D177">
            <v>1</v>
          </cell>
          <cell r="E177">
            <v>1</v>
          </cell>
          <cell r="F177">
            <v>2.75</v>
          </cell>
          <cell r="H177">
            <v>2.4700000000000002</v>
          </cell>
          <cell r="I177">
            <v>6.7925000000000004</v>
          </cell>
        </row>
        <row r="179">
          <cell r="B179" t="str">
            <v>ELEVACION - AV. TUPAC AMARU</v>
          </cell>
          <cell r="J179">
            <v>99.279200000000003</v>
          </cell>
        </row>
        <row r="180">
          <cell r="D180">
            <v>2</v>
          </cell>
          <cell r="E180">
            <v>1</v>
          </cell>
          <cell r="F180">
            <v>5.4</v>
          </cell>
          <cell r="H180">
            <v>3.43</v>
          </cell>
          <cell r="I180">
            <v>37.044000000000004</v>
          </cell>
        </row>
        <row r="181">
          <cell r="D181">
            <v>2</v>
          </cell>
          <cell r="E181">
            <v>1</v>
          </cell>
          <cell r="F181">
            <v>5.16</v>
          </cell>
          <cell r="H181">
            <v>2.89</v>
          </cell>
          <cell r="I181">
            <v>29.824800000000003</v>
          </cell>
        </row>
        <row r="182">
          <cell r="D182">
            <v>2</v>
          </cell>
          <cell r="E182">
            <v>1</v>
          </cell>
          <cell r="F182">
            <v>3.32</v>
          </cell>
          <cell r="H182">
            <v>3.19</v>
          </cell>
          <cell r="I182">
            <v>21.1816</v>
          </cell>
        </row>
        <row r="183">
          <cell r="D183">
            <v>2</v>
          </cell>
          <cell r="E183">
            <v>1</v>
          </cell>
          <cell r="F183">
            <v>1.76</v>
          </cell>
          <cell r="H183">
            <v>3.19</v>
          </cell>
          <cell r="I183">
            <v>11.2288</v>
          </cell>
        </row>
        <row r="185">
          <cell r="B185" t="str">
            <v>ELEVACION - PROPIEDAD DE TERCEROS (AV. TUPAC AMARU)</v>
          </cell>
          <cell r="J185">
            <v>284.47649999999999</v>
          </cell>
        </row>
        <row r="186">
          <cell r="B186" t="str">
            <v>TRAMO G - F</v>
          </cell>
          <cell r="D186">
            <v>1</v>
          </cell>
          <cell r="E186">
            <v>6</v>
          </cell>
          <cell r="F186">
            <v>2.75</v>
          </cell>
          <cell r="H186">
            <v>3.15</v>
          </cell>
          <cell r="I186">
            <v>51.975000000000001</v>
          </cell>
        </row>
        <row r="187">
          <cell r="D187">
            <v>1</v>
          </cell>
          <cell r="E187">
            <v>1</v>
          </cell>
          <cell r="F187">
            <v>2.17</v>
          </cell>
          <cell r="H187">
            <v>3.15</v>
          </cell>
          <cell r="I187">
            <v>6.8354999999999997</v>
          </cell>
        </row>
        <row r="188">
          <cell r="B188" t="str">
            <v>TRAMO F - E</v>
          </cell>
        </row>
        <row r="189">
          <cell r="D189">
            <v>1</v>
          </cell>
          <cell r="E189">
            <v>4</v>
          </cell>
          <cell r="F189">
            <v>2.83</v>
          </cell>
          <cell r="H189">
            <v>3.15</v>
          </cell>
          <cell r="I189">
            <v>35.658000000000001</v>
          </cell>
        </row>
        <row r="190">
          <cell r="D190">
            <v>1</v>
          </cell>
          <cell r="E190">
            <v>1</v>
          </cell>
          <cell r="F190">
            <v>2.36</v>
          </cell>
          <cell r="H190">
            <v>3.15</v>
          </cell>
          <cell r="I190">
            <v>7.4339999999999993</v>
          </cell>
        </row>
        <row r="191">
          <cell r="B191" t="str">
            <v>TRAMO E - D</v>
          </cell>
        </row>
        <row r="192">
          <cell r="D192">
            <v>1</v>
          </cell>
          <cell r="E192">
            <v>1</v>
          </cell>
          <cell r="F192">
            <v>2.79</v>
          </cell>
          <cell r="H192">
            <v>3.15</v>
          </cell>
          <cell r="I192">
            <v>8.7884999999999991</v>
          </cell>
        </row>
        <row r="193">
          <cell r="D193">
            <v>1</v>
          </cell>
          <cell r="E193">
            <v>1</v>
          </cell>
          <cell r="F193">
            <v>2.75</v>
          </cell>
          <cell r="H193">
            <v>3.15</v>
          </cell>
          <cell r="I193">
            <v>8.6624999999999996</v>
          </cell>
        </row>
        <row r="194">
          <cell r="D194">
            <v>1</v>
          </cell>
          <cell r="E194">
            <v>1</v>
          </cell>
          <cell r="F194">
            <v>1.26</v>
          </cell>
          <cell r="H194">
            <v>3.15</v>
          </cell>
          <cell r="I194">
            <v>3.9689999999999999</v>
          </cell>
        </row>
        <row r="195">
          <cell r="B195" t="str">
            <v>TRAMO D - C</v>
          </cell>
        </row>
        <row r="196">
          <cell r="D196">
            <v>1</v>
          </cell>
          <cell r="E196">
            <v>12</v>
          </cell>
          <cell r="F196">
            <v>2.75</v>
          </cell>
          <cell r="H196">
            <v>3.15</v>
          </cell>
          <cell r="I196">
            <v>103.95</v>
          </cell>
        </row>
        <row r="197">
          <cell r="D197">
            <v>1</v>
          </cell>
          <cell r="E197">
            <v>1</v>
          </cell>
          <cell r="F197">
            <v>3.1</v>
          </cell>
          <cell r="H197">
            <v>3.15</v>
          </cell>
          <cell r="I197">
            <v>9.7650000000000006</v>
          </cell>
        </row>
        <row r="198">
          <cell r="B198" t="str">
            <v>TRAMO C - B</v>
          </cell>
        </row>
        <row r="199">
          <cell r="D199">
            <v>1</v>
          </cell>
          <cell r="E199">
            <v>1</v>
          </cell>
          <cell r="F199">
            <v>3.52</v>
          </cell>
          <cell r="H199">
            <v>3.15</v>
          </cell>
          <cell r="I199">
            <v>11.087999999999999</v>
          </cell>
        </row>
        <row r="200">
          <cell r="B200" t="str">
            <v>TRAMO B - A</v>
          </cell>
        </row>
        <row r="201">
          <cell r="D201">
            <v>1</v>
          </cell>
          <cell r="E201">
            <v>2</v>
          </cell>
          <cell r="F201">
            <v>2.75</v>
          </cell>
          <cell r="H201">
            <v>3.15</v>
          </cell>
          <cell r="I201">
            <v>17.324999999999999</v>
          </cell>
        </row>
        <row r="202">
          <cell r="D202">
            <v>1</v>
          </cell>
          <cell r="E202">
            <v>2</v>
          </cell>
          <cell r="F202">
            <v>3.02</v>
          </cell>
          <cell r="H202">
            <v>3.15</v>
          </cell>
          <cell r="I202">
            <v>19.026</v>
          </cell>
        </row>
        <row r="204">
          <cell r="A204" t="str">
            <v>01.02.01.04</v>
          </cell>
          <cell r="B204" t="str">
            <v>TARRAJEO DE COLUMNAS, C/ MEZC. C:A 1:5, e=1.5cm. (Inc. Vestidura de Aristas)</v>
          </cell>
          <cell r="C204" t="str">
            <v>M2</v>
          </cell>
          <cell r="K204">
            <v>313.24984999999998</v>
          </cell>
        </row>
        <row r="205">
          <cell r="B205" t="str">
            <v>ELEVACION - JR. ICA</v>
          </cell>
          <cell r="J205">
            <v>33.0336</v>
          </cell>
        </row>
        <row r="206">
          <cell r="B206" t="str">
            <v>COLUMNAS EN MUROS</v>
          </cell>
          <cell r="D206">
            <v>1</v>
          </cell>
          <cell r="E206">
            <v>1</v>
          </cell>
          <cell r="F206">
            <v>1.1200000000000001</v>
          </cell>
          <cell r="H206">
            <v>4.75</v>
          </cell>
          <cell r="I206">
            <v>5.32</v>
          </cell>
        </row>
        <row r="207">
          <cell r="D207">
            <v>1</v>
          </cell>
          <cell r="E207">
            <v>1</v>
          </cell>
          <cell r="F207">
            <v>1.1200000000000001</v>
          </cell>
          <cell r="H207">
            <v>4.95</v>
          </cell>
          <cell r="I207">
            <v>5.5440000000000005</v>
          </cell>
        </row>
        <row r="208">
          <cell r="D208">
            <v>1</v>
          </cell>
          <cell r="E208">
            <v>1</v>
          </cell>
          <cell r="F208">
            <v>1.1200000000000001</v>
          </cell>
          <cell r="H208">
            <v>4.75</v>
          </cell>
          <cell r="I208">
            <v>5.32</v>
          </cell>
        </row>
        <row r="209">
          <cell r="D209">
            <v>1</v>
          </cell>
          <cell r="E209">
            <v>2</v>
          </cell>
          <cell r="F209">
            <v>1.1200000000000001</v>
          </cell>
          <cell r="H209">
            <v>4.34</v>
          </cell>
          <cell r="I209">
            <v>9.7216000000000005</v>
          </cell>
        </row>
        <row r="210">
          <cell r="D210">
            <v>1</v>
          </cell>
          <cell r="E210">
            <v>1</v>
          </cell>
          <cell r="F210">
            <v>1.1200000000000001</v>
          </cell>
          <cell r="H210">
            <v>4.41</v>
          </cell>
          <cell r="I210">
            <v>4.9392000000000005</v>
          </cell>
        </row>
        <row r="211">
          <cell r="D211">
            <v>1</v>
          </cell>
          <cell r="E211">
            <v>1</v>
          </cell>
          <cell r="F211">
            <v>1.1200000000000001</v>
          </cell>
          <cell r="H211">
            <v>4.1900000000000004</v>
          </cell>
          <cell r="I211">
            <v>4.692800000000001</v>
          </cell>
        </row>
        <row r="212">
          <cell r="D212">
            <v>1</v>
          </cell>
          <cell r="E212">
            <v>2</v>
          </cell>
          <cell r="F212">
            <v>1.1200000000000001</v>
          </cell>
          <cell r="H212">
            <v>4.4000000000000004</v>
          </cell>
          <cell r="I212">
            <v>9.8560000000000016</v>
          </cell>
        </row>
        <row r="214">
          <cell r="B214" t="str">
            <v>(- ) JUNTA DE COLUMNAS</v>
          </cell>
          <cell r="D214">
            <v>1</v>
          </cell>
          <cell r="E214">
            <v>-4</v>
          </cell>
          <cell r="F214">
            <v>0.26</v>
          </cell>
          <cell r="H214">
            <v>4</v>
          </cell>
          <cell r="I214">
            <v>-4.16</v>
          </cell>
        </row>
        <row r="215">
          <cell r="B215" t="str">
            <v>(- ) MURO</v>
          </cell>
          <cell r="D215">
            <v>1</v>
          </cell>
          <cell r="E215">
            <v>-1</v>
          </cell>
          <cell r="F215">
            <v>0.16</v>
          </cell>
          <cell r="H215">
            <v>4</v>
          </cell>
          <cell r="I215">
            <v>-0.64</v>
          </cell>
        </row>
        <row r="216">
          <cell r="B216" t="str">
            <v>(- ) MURO</v>
          </cell>
          <cell r="D216">
            <v>1</v>
          </cell>
          <cell r="E216">
            <v>-6</v>
          </cell>
          <cell r="F216">
            <v>0.16</v>
          </cell>
          <cell r="H216">
            <v>4.2</v>
          </cell>
          <cell r="I216">
            <v>-4.032</v>
          </cell>
        </row>
        <row r="217">
          <cell r="B217" t="str">
            <v>(- ) MURO</v>
          </cell>
          <cell r="D217">
            <v>1</v>
          </cell>
          <cell r="E217">
            <v>-5</v>
          </cell>
          <cell r="F217">
            <v>0.16</v>
          </cell>
          <cell r="H217">
            <v>4.41</v>
          </cell>
          <cell r="I217">
            <v>-3.5280000000000005</v>
          </cell>
        </row>
        <row r="219">
          <cell r="B219" t="str">
            <v>ELEVACION - PROPIEDAD DE TERCEROS ( ESTADIO - I.S.T. )</v>
          </cell>
          <cell r="J219">
            <v>99.680199999999999</v>
          </cell>
        </row>
        <row r="220">
          <cell r="B220" t="str">
            <v>COLUMNAS EN MUROS</v>
          </cell>
          <cell r="D220">
            <v>1</v>
          </cell>
          <cell r="E220">
            <v>1</v>
          </cell>
          <cell r="F220">
            <v>0.09</v>
          </cell>
          <cell r="H220">
            <v>4.2</v>
          </cell>
          <cell r="I220">
            <v>0.378</v>
          </cell>
        </row>
        <row r="221">
          <cell r="D221">
            <v>1</v>
          </cell>
          <cell r="E221">
            <v>18</v>
          </cell>
          <cell r="F221">
            <v>0.47</v>
          </cell>
          <cell r="H221">
            <v>4.2</v>
          </cell>
          <cell r="I221">
            <v>35.531999999999996</v>
          </cell>
        </row>
        <row r="222">
          <cell r="D222">
            <v>1</v>
          </cell>
          <cell r="E222">
            <v>8</v>
          </cell>
          <cell r="F222">
            <v>0.76500000000000001</v>
          </cell>
          <cell r="H222">
            <v>4.2</v>
          </cell>
          <cell r="I222">
            <v>25.704000000000001</v>
          </cell>
        </row>
        <row r="223">
          <cell r="D223">
            <v>1</v>
          </cell>
          <cell r="E223">
            <v>1</v>
          </cell>
          <cell r="F223">
            <v>0.52</v>
          </cell>
          <cell r="H223">
            <v>4.2</v>
          </cell>
          <cell r="I223">
            <v>2.1840000000000002</v>
          </cell>
        </row>
        <row r="224">
          <cell r="D224">
            <v>1</v>
          </cell>
          <cell r="E224">
            <v>1</v>
          </cell>
          <cell r="F224">
            <v>0.36</v>
          </cell>
          <cell r="H224">
            <v>4.2</v>
          </cell>
          <cell r="I224">
            <v>1.512</v>
          </cell>
        </row>
        <row r="225">
          <cell r="D225">
            <v>1</v>
          </cell>
          <cell r="E225">
            <v>4</v>
          </cell>
          <cell r="F225">
            <v>0.47</v>
          </cell>
          <cell r="H225">
            <v>4.2</v>
          </cell>
          <cell r="I225">
            <v>7.8959999999999999</v>
          </cell>
        </row>
        <row r="226">
          <cell r="D226">
            <v>1</v>
          </cell>
          <cell r="E226">
            <v>2</v>
          </cell>
          <cell r="F226">
            <v>0.76500000000000001</v>
          </cell>
          <cell r="H226">
            <v>4.2</v>
          </cell>
          <cell r="I226">
            <v>6.4260000000000002</v>
          </cell>
        </row>
        <row r="227">
          <cell r="D227">
            <v>1</v>
          </cell>
          <cell r="E227">
            <v>1</v>
          </cell>
          <cell r="F227">
            <v>0.47</v>
          </cell>
          <cell r="H227">
            <v>4.75</v>
          </cell>
          <cell r="I227">
            <v>2.2324999999999999</v>
          </cell>
        </row>
        <row r="228">
          <cell r="D228">
            <v>1</v>
          </cell>
          <cell r="E228">
            <v>1</v>
          </cell>
          <cell r="F228">
            <v>0.47</v>
          </cell>
          <cell r="H228">
            <v>4.71</v>
          </cell>
          <cell r="I228">
            <v>2.2136999999999998</v>
          </cell>
        </row>
        <row r="229">
          <cell r="D229">
            <v>1</v>
          </cell>
          <cell r="E229">
            <v>1</v>
          </cell>
          <cell r="F229">
            <v>0.37</v>
          </cell>
          <cell r="H229">
            <v>4.5999999999999996</v>
          </cell>
          <cell r="I229">
            <v>1.702</v>
          </cell>
        </row>
        <row r="230">
          <cell r="D230">
            <v>1</v>
          </cell>
          <cell r="E230">
            <v>1</v>
          </cell>
          <cell r="F230">
            <v>0.37</v>
          </cell>
          <cell r="H230">
            <v>4</v>
          </cell>
          <cell r="I230">
            <v>1.48</v>
          </cell>
        </row>
        <row r="231">
          <cell r="D231">
            <v>1</v>
          </cell>
          <cell r="E231">
            <v>4</v>
          </cell>
          <cell r="F231">
            <v>0.47</v>
          </cell>
          <cell r="H231">
            <v>4</v>
          </cell>
          <cell r="I231">
            <v>7.52</v>
          </cell>
        </row>
        <row r="232">
          <cell r="D232">
            <v>1</v>
          </cell>
          <cell r="E232">
            <v>1</v>
          </cell>
          <cell r="F232">
            <v>0.76500000000000001</v>
          </cell>
          <cell r="H232">
            <v>4</v>
          </cell>
          <cell r="I232">
            <v>3.06</v>
          </cell>
        </row>
        <row r="233">
          <cell r="D233">
            <v>1</v>
          </cell>
          <cell r="E233">
            <v>1</v>
          </cell>
          <cell r="F233">
            <v>0.46</v>
          </cell>
          <cell r="H233">
            <v>4</v>
          </cell>
          <cell r="I233">
            <v>1.84</v>
          </cell>
        </row>
        <row r="234">
          <cell r="B234" t="str">
            <v>ELEVACION - PROPIEDAD DE TERCEROS (Lado este)</v>
          </cell>
          <cell r="J234">
            <v>70.70920000000001</v>
          </cell>
        </row>
        <row r="235">
          <cell r="B235" t="str">
            <v>COLUMNAS EN MUROS</v>
          </cell>
        </row>
        <row r="236">
          <cell r="D236">
            <v>1</v>
          </cell>
          <cell r="E236">
            <v>6</v>
          </cell>
          <cell r="F236">
            <v>0.47</v>
          </cell>
          <cell r="H236">
            <v>4</v>
          </cell>
          <cell r="I236">
            <v>11.28</v>
          </cell>
        </row>
        <row r="237">
          <cell r="D237">
            <v>1</v>
          </cell>
          <cell r="E237">
            <v>2</v>
          </cell>
          <cell r="F237">
            <v>0.76500000000000001</v>
          </cell>
          <cell r="H237">
            <v>4</v>
          </cell>
          <cell r="I237">
            <v>6.12</v>
          </cell>
        </row>
        <row r="238">
          <cell r="D238">
            <v>1</v>
          </cell>
          <cell r="E238">
            <v>1</v>
          </cell>
          <cell r="F238">
            <v>0.37</v>
          </cell>
          <cell r="H238">
            <v>4</v>
          </cell>
          <cell r="I238">
            <v>1.48</v>
          </cell>
        </row>
        <row r="239">
          <cell r="D239">
            <v>1</v>
          </cell>
          <cell r="E239">
            <v>2</v>
          </cell>
          <cell r="F239">
            <v>0.47</v>
          </cell>
          <cell r="H239">
            <v>4.58</v>
          </cell>
          <cell r="I239">
            <v>4.3052000000000001</v>
          </cell>
        </row>
        <row r="240">
          <cell r="D240">
            <v>1</v>
          </cell>
          <cell r="E240">
            <v>2</v>
          </cell>
          <cell r="F240">
            <v>0.37</v>
          </cell>
          <cell r="H240">
            <v>4.58</v>
          </cell>
          <cell r="I240">
            <v>3.3892000000000002</v>
          </cell>
        </row>
        <row r="241">
          <cell r="D241">
            <v>1</v>
          </cell>
          <cell r="E241">
            <v>1</v>
          </cell>
          <cell r="F241">
            <v>0.37</v>
          </cell>
          <cell r="H241">
            <v>5.16</v>
          </cell>
          <cell r="I241">
            <v>1.9092</v>
          </cell>
        </row>
        <row r="242">
          <cell r="D242">
            <v>1</v>
          </cell>
          <cell r="E242">
            <v>1</v>
          </cell>
          <cell r="F242">
            <v>0.47</v>
          </cell>
          <cell r="H242">
            <v>5.16</v>
          </cell>
          <cell r="I242">
            <v>2.4251999999999998</v>
          </cell>
        </row>
        <row r="243">
          <cell r="D243">
            <v>1</v>
          </cell>
          <cell r="E243">
            <v>1</v>
          </cell>
          <cell r="F243">
            <v>0.37</v>
          </cell>
          <cell r="H243">
            <v>4.8</v>
          </cell>
          <cell r="I243">
            <v>1.776</v>
          </cell>
        </row>
        <row r="244">
          <cell r="D244">
            <v>1</v>
          </cell>
          <cell r="E244">
            <v>3</v>
          </cell>
          <cell r="F244">
            <v>0.47</v>
          </cell>
          <cell r="H244">
            <v>3.66</v>
          </cell>
          <cell r="I244">
            <v>5.1605999999999996</v>
          </cell>
        </row>
        <row r="245">
          <cell r="D245">
            <v>1</v>
          </cell>
          <cell r="E245">
            <v>1</v>
          </cell>
          <cell r="F245">
            <v>0.76500000000000001</v>
          </cell>
          <cell r="H245">
            <v>3.66</v>
          </cell>
          <cell r="I245">
            <v>2.7999000000000001</v>
          </cell>
        </row>
        <row r="246">
          <cell r="D246">
            <v>1</v>
          </cell>
          <cell r="E246">
            <v>1</v>
          </cell>
          <cell r="F246">
            <v>0.37</v>
          </cell>
          <cell r="H246">
            <v>3.66</v>
          </cell>
          <cell r="I246">
            <v>1.3542000000000001</v>
          </cell>
        </row>
        <row r="247">
          <cell r="D247">
            <v>1</v>
          </cell>
          <cell r="E247">
            <v>2</v>
          </cell>
          <cell r="F247">
            <v>0.47</v>
          </cell>
          <cell r="H247">
            <v>4.24</v>
          </cell>
          <cell r="I247">
            <v>3.9855999999999998</v>
          </cell>
        </row>
        <row r="248">
          <cell r="D248">
            <v>1</v>
          </cell>
          <cell r="E248">
            <v>2</v>
          </cell>
          <cell r="F248">
            <v>0.37</v>
          </cell>
          <cell r="H248">
            <v>4.24</v>
          </cell>
          <cell r="I248">
            <v>3.1375999999999999</v>
          </cell>
        </row>
        <row r="249">
          <cell r="D249">
            <v>1</v>
          </cell>
          <cell r="E249">
            <v>2</v>
          </cell>
          <cell r="F249">
            <v>0.47</v>
          </cell>
          <cell r="H249">
            <v>4.6500000000000004</v>
          </cell>
          <cell r="I249">
            <v>4.3710000000000004</v>
          </cell>
        </row>
        <row r="250">
          <cell r="D250">
            <v>1</v>
          </cell>
          <cell r="E250">
            <v>2</v>
          </cell>
          <cell r="F250">
            <v>0.37</v>
          </cell>
          <cell r="H250">
            <v>4.6500000000000004</v>
          </cell>
          <cell r="I250">
            <v>3.4410000000000003</v>
          </cell>
        </row>
        <row r="251">
          <cell r="D251">
            <v>1</v>
          </cell>
          <cell r="E251">
            <v>2</v>
          </cell>
          <cell r="F251">
            <v>0.47</v>
          </cell>
          <cell r="H251">
            <v>4.8499999999999996</v>
          </cell>
          <cell r="I251">
            <v>4.5589999999999993</v>
          </cell>
        </row>
        <row r="252">
          <cell r="D252">
            <v>1</v>
          </cell>
          <cell r="E252">
            <v>2</v>
          </cell>
          <cell r="F252">
            <v>0.37</v>
          </cell>
          <cell r="H252">
            <v>4.8499999999999996</v>
          </cell>
          <cell r="I252">
            <v>3.5889999999999995</v>
          </cell>
        </row>
        <row r="253">
          <cell r="D253">
            <v>1</v>
          </cell>
          <cell r="E253">
            <v>1</v>
          </cell>
          <cell r="F253">
            <v>0.47</v>
          </cell>
          <cell r="H253">
            <v>4.6500000000000004</v>
          </cell>
          <cell r="I253">
            <v>2.1855000000000002</v>
          </cell>
        </row>
        <row r="254">
          <cell r="D254">
            <v>1</v>
          </cell>
          <cell r="E254">
            <v>2</v>
          </cell>
          <cell r="F254">
            <v>0.37</v>
          </cell>
          <cell r="H254">
            <v>4.6500000000000004</v>
          </cell>
          <cell r="I254">
            <v>3.4410000000000003</v>
          </cell>
        </row>
        <row r="255">
          <cell r="B255" t="str">
            <v>ELEVACION - AV. TUPAC AMARU</v>
          </cell>
          <cell r="I255">
            <v>0</v>
          </cell>
          <cell r="J255">
            <v>11.277200000000002</v>
          </cell>
        </row>
        <row r="256">
          <cell r="D256">
            <v>1</v>
          </cell>
          <cell r="E256">
            <v>7</v>
          </cell>
          <cell r="F256">
            <v>0.26</v>
          </cell>
          <cell r="H256">
            <v>4.66</v>
          </cell>
          <cell r="I256">
            <v>8.4812000000000012</v>
          </cell>
        </row>
        <row r="257">
          <cell r="D257">
            <v>1</v>
          </cell>
          <cell r="E257">
            <v>6</v>
          </cell>
          <cell r="F257">
            <v>0.1</v>
          </cell>
          <cell r="H257">
            <v>4.66</v>
          </cell>
          <cell r="I257">
            <v>2.7960000000000007</v>
          </cell>
        </row>
        <row r="258">
          <cell r="I258">
            <v>0</v>
          </cell>
        </row>
        <row r="260">
          <cell r="B260" t="str">
            <v>ELEVACION - PROPIEDAD DE TERCEROS (AV. TUPAC AMARU)</v>
          </cell>
          <cell r="J260">
            <v>98.549649999999971</v>
          </cell>
        </row>
        <row r="261">
          <cell r="A261" t="str">
            <v xml:space="preserve"> </v>
          </cell>
          <cell r="B261" t="str">
            <v>TRAMO G -F</v>
          </cell>
        </row>
        <row r="262">
          <cell r="B262" t="str">
            <v>COLUMNAS EN MUROS</v>
          </cell>
        </row>
        <row r="263">
          <cell r="D263">
            <v>1</v>
          </cell>
          <cell r="E263">
            <v>1</v>
          </cell>
          <cell r="F263">
            <v>0.76500000000000001</v>
          </cell>
          <cell r="H263">
            <v>4.8099999999999996</v>
          </cell>
          <cell r="I263">
            <v>3.6796499999999996</v>
          </cell>
        </row>
        <row r="264">
          <cell r="D264">
            <v>1</v>
          </cell>
          <cell r="E264">
            <v>1</v>
          </cell>
          <cell r="F264">
            <v>0.49</v>
          </cell>
          <cell r="H264">
            <v>4.99</v>
          </cell>
          <cell r="I264">
            <v>2.4451000000000001</v>
          </cell>
        </row>
        <row r="265">
          <cell r="D265">
            <v>1</v>
          </cell>
          <cell r="E265">
            <v>1</v>
          </cell>
          <cell r="F265">
            <v>0.49</v>
          </cell>
          <cell r="H265">
            <v>4.97</v>
          </cell>
          <cell r="I265">
            <v>2.4352999999999998</v>
          </cell>
        </row>
        <row r="266">
          <cell r="D266">
            <v>1</v>
          </cell>
          <cell r="E266">
            <v>1</v>
          </cell>
          <cell r="F266">
            <v>0.38</v>
          </cell>
          <cell r="H266">
            <v>5.19</v>
          </cell>
          <cell r="I266">
            <v>1.9722000000000002</v>
          </cell>
        </row>
        <row r="267">
          <cell r="D267">
            <v>1</v>
          </cell>
          <cell r="E267">
            <v>1</v>
          </cell>
          <cell r="F267">
            <v>0.38</v>
          </cell>
          <cell r="H267">
            <v>4.95</v>
          </cell>
          <cell r="I267">
            <v>1.881</v>
          </cell>
        </row>
        <row r="268">
          <cell r="D268">
            <v>1</v>
          </cell>
          <cell r="E268">
            <v>1</v>
          </cell>
          <cell r="F268">
            <v>0.49</v>
          </cell>
          <cell r="H268">
            <v>5.15</v>
          </cell>
          <cell r="I268">
            <v>2.5235000000000003</v>
          </cell>
        </row>
        <row r="269">
          <cell r="D269">
            <v>1</v>
          </cell>
          <cell r="E269">
            <v>1</v>
          </cell>
          <cell r="F269">
            <v>0.49</v>
          </cell>
          <cell r="H269">
            <v>5.37</v>
          </cell>
          <cell r="I269">
            <v>2.6313</v>
          </cell>
        </row>
        <row r="270">
          <cell r="D270">
            <v>1</v>
          </cell>
          <cell r="E270">
            <v>1</v>
          </cell>
          <cell r="F270">
            <v>0.47</v>
          </cell>
          <cell r="H270">
            <v>5.28</v>
          </cell>
          <cell r="I270">
            <v>2.4815999999999998</v>
          </cell>
        </row>
        <row r="271">
          <cell r="B271" t="str">
            <v>TRAMO F - E</v>
          </cell>
          <cell r="I271">
            <v>0</v>
          </cell>
        </row>
        <row r="272">
          <cell r="B272" t="str">
            <v>COLUMNAS EN MUROS</v>
          </cell>
        </row>
        <row r="273">
          <cell r="D273">
            <v>1</v>
          </cell>
          <cell r="E273">
            <v>1</v>
          </cell>
          <cell r="F273">
            <v>0.47</v>
          </cell>
          <cell r="H273">
            <v>5.31</v>
          </cell>
          <cell r="I273">
            <v>2.4956999999999998</v>
          </cell>
        </row>
        <row r="274">
          <cell r="D274">
            <v>1</v>
          </cell>
          <cell r="E274">
            <v>1</v>
          </cell>
          <cell r="F274">
            <v>0.47</v>
          </cell>
          <cell r="H274">
            <v>5.36</v>
          </cell>
          <cell r="I274">
            <v>2.5192000000000001</v>
          </cell>
        </row>
        <row r="275">
          <cell r="D275">
            <v>1</v>
          </cell>
          <cell r="E275">
            <v>1</v>
          </cell>
          <cell r="F275">
            <v>0.47</v>
          </cell>
          <cell r="H275">
            <v>5.42</v>
          </cell>
          <cell r="I275">
            <v>2.5473999999999997</v>
          </cell>
        </row>
        <row r="276">
          <cell r="D276">
            <v>1</v>
          </cell>
          <cell r="E276">
            <v>1</v>
          </cell>
          <cell r="F276">
            <v>0.38</v>
          </cell>
          <cell r="H276">
            <v>5.31</v>
          </cell>
          <cell r="I276">
            <v>2.0177999999999998</v>
          </cell>
        </row>
        <row r="277">
          <cell r="D277">
            <v>1</v>
          </cell>
          <cell r="E277">
            <v>1</v>
          </cell>
          <cell r="F277">
            <v>0.38</v>
          </cell>
          <cell r="H277">
            <v>5.5</v>
          </cell>
          <cell r="I277">
            <v>2.09</v>
          </cell>
        </row>
        <row r="278">
          <cell r="D278">
            <v>1</v>
          </cell>
          <cell r="E278">
            <v>1</v>
          </cell>
          <cell r="F278">
            <v>0.47</v>
          </cell>
          <cell r="H278">
            <v>5.39</v>
          </cell>
          <cell r="I278">
            <v>2.5332999999999997</v>
          </cell>
        </row>
        <row r="279">
          <cell r="D279">
            <v>1</v>
          </cell>
          <cell r="E279">
            <v>1</v>
          </cell>
          <cell r="F279">
            <v>0.95</v>
          </cell>
          <cell r="H279">
            <v>5.3</v>
          </cell>
          <cell r="I279">
            <v>5.0349999999999993</v>
          </cell>
        </row>
        <row r="280">
          <cell r="B280" t="str">
            <v>TRAMO E - D</v>
          </cell>
          <cell r="I280">
            <v>0</v>
          </cell>
        </row>
        <row r="281">
          <cell r="B281" t="str">
            <v>COLUMNAS EN MUROS</v>
          </cell>
        </row>
        <row r="282">
          <cell r="D282">
            <v>1</v>
          </cell>
          <cell r="E282">
            <v>1</v>
          </cell>
          <cell r="F282">
            <v>0.38</v>
          </cell>
          <cell r="H282">
            <v>4.66</v>
          </cell>
          <cell r="I282">
            <v>1.7708000000000002</v>
          </cell>
        </row>
        <row r="283">
          <cell r="D283">
            <v>1</v>
          </cell>
          <cell r="E283">
            <v>1</v>
          </cell>
          <cell r="F283">
            <v>0.38</v>
          </cell>
          <cell r="H283">
            <v>4.9000000000000004</v>
          </cell>
          <cell r="I283">
            <v>1.8620000000000001</v>
          </cell>
        </row>
        <row r="284">
          <cell r="D284">
            <v>1</v>
          </cell>
          <cell r="E284">
            <v>1</v>
          </cell>
          <cell r="F284">
            <v>0.47</v>
          </cell>
          <cell r="H284">
            <v>4.9000000000000004</v>
          </cell>
          <cell r="I284">
            <v>2.3029999999999999</v>
          </cell>
        </row>
        <row r="285">
          <cell r="D285">
            <v>1</v>
          </cell>
          <cell r="E285">
            <v>1</v>
          </cell>
          <cell r="F285">
            <v>0.24</v>
          </cell>
          <cell r="H285">
            <v>4.9000000000000004</v>
          </cell>
          <cell r="I285">
            <v>1.1759999999999999</v>
          </cell>
        </row>
        <row r="286">
          <cell r="B286" t="str">
            <v>TRAMO D - C</v>
          </cell>
          <cell r="I286">
            <v>0</v>
          </cell>
        </row>
        <row r="287">
          <cell r="B287" t="str">
            <v>COLUMNAS EN MUROS</v>
          </cell>
        </row>
        <row r="288">
          <cell r="D288">
            <v>1</v>
          </cell>
          <cell r="E288">
            <v>2</v>
          </cell>
          <cell r="F288">
            <v>0.38</v>
          </cell>
          <cell r="H288">
            <v>4.9000000000000004</v>
          </cell>
          <cell r="I288">
            <v>3.7240000000000002</v>
          </cell>
        </row>
        <row r="289">
          <cell r="D289">
            <v>1</v>
          </cell>
          <cell r="E289">
            <v>1</v>
          </cell>
          <cell r="F289">
            <v>0.47</v>
          </cell>
          <cell r="H289">
            <v>4.9000000000000004</v>
          </cell>
          <cell r="I289">
            <v>2.3029999999999999</v>
          </cell>
        </row>
        <row r="290">
          <cell r="D290">
            <v>1</v>
          </cell>
          <cell r="E290">
            <v>1</v>
          </cell>
          <cell r="F290">
            <v>0.47</v>
          </cell>
          <cell r="H290">
            <v>5.14</v>
          </cell>
          <cell r="I290">
            <v>2.4157999999999995</v>
          </cell>
        </row>
        <row r="291">
          <cell r="D291">
            <v>1</v>
          </cell>
          <cell r="E291">
            <v>2</v>
          </cell>
          <cell r="F291">
            <v>0.38</v>
          </cell>
          <cell r="H291">
            <v>5.54</v>
          </cell>
          <cell r="I291">
            <v>4.2103999999999999</v>
          </cell>
        </row>
        <row r="292">
          <cell r="D292">
            <v>1</v>
          </cell>
          <cell r="E292">
            <v>2</v>
          </cell>
          <cell r="F292">
            <v>0.47</v>
          </cell>
          <cell r="H292">
            <v>5.6</v>
          </cell>
          <cell r="I292">
            <v>5.2639999999999993</v>
          </cell>
        </row>
        <row r="293">
          <cell r="D293">
            <v>1</v>
          </cell>
          <cell r="E293">
            <v>2</v>
          </cell>
          <cell r="F293">
            <v>0.38</v>
          </cell>
          <cell r="H293">
            <v>5.6</v>
          </cell>
          <cell r="I293">
            <v>4.2559999999999993</v>
          </cell>
        </row>
        <row r="294">
          <cell r="D294">
            <v>1</v>
          </cell>
          <cell r="E294">
            <v>2</v>
          </cell>
          <cell r="F294">
            <v>0.47</v>
          </cell>
          <cell r="H294">
            <v>5.6</v>
          </cell>
          <cell r="I294">
            <v>5.2639999999999993</v>
          </cell>
        </row>
        <row r="295">
          <cell r="D295">
            <v>1</v>
          </cell>
          <cell r="E295">
            <v>2</v>
          </cell>
          <cell r="F295">
            <v>0.38</v>
          </cell>
          <cell r="H295">
            <v>5.6</v>
          </cell>
          <cell r="I295">
            <v>4.2559999999999993</v>
          </cell>
        </row>
        <row r="296">
          <cell r="D296">
            <v>1</v>
          </cell>
          <cell r="E296">
            <v>1</v>
          </cell>
          <cell r="F296">
            <v>0.47</v>
          </cell>
          <cell r="H296">
            <v>5.45</v>
          </cell>
          <cell r="I296">
            <v>2.5615000000000001</v>
          </cell>
        </row>
        <row r="297">
          <cell r="D297">
            <v>1</v>
          </cell>
          <cell r="E297">
            <v>1</v>
          </cell>
          <cell r="F297">
            <v>0.47</v>
          </cell>
          <cell r="H297">
            <v>5.28</v>
          </cell>
          <cell r="I297">
            <v>2.4815999999999998</v>
          </cell>
        </row>
        <row r="298">
          <cell r="D298">
            <v>1</v>
          </cell>
          <cell r="E298">
            <v>1</v>
          </cell>
          <cell r="F298">
            <v>0.12</v>
          </cell>
          <cell r="H298">
            <v>5.05</v>
          </cell>
          <cell r="I298">
            <v>0.60599999999999998</v>
          </cell>
        </row>
        <row r="299">
          <cell r="B299" t="str">
            <v>TRAMO C - B</v>
          </cell>
          <cell r="I299">
            <v>0</v>
          </cell>
        </row>
        <row r="300">
          <cell r="B300" t="str">
            <v>COLUMNAS EN MUROS</v>
          </cell>
        </row>
        <row r="301">
          <cell r="D301">
            <v>1</v>
          </cell>
          <cell r="E301">
            <v>1</v>
          </cell>
          <cell r="F301">
            <v>0.38</v>
          </cell>
          <cell r="H301">
            <v>5.0999999999999996</v>
          </cell>
          <cell r="I301">
            <v>1.9379999999999999</v>
          </cell>
        </row>
        <row r="302">
          <cell r="D302">
            <v>1</v>
          </cell>
          <cell r="E302">
            <v>1</v>
          </cell>
          <cell r="F302">
            <v>0.38</v>
          </cell>
          <cell r="H302">
            <v>4.79</v>
          </cell>
          <cell r="I302">
            <v>1.8202</v>
          </cell>
        </row>
        <row r="303">
          <cell r="B303" t="str">
            <v>TRAMO B - A</v>
          </cell>
          <cell r="I303">
            <v>0</v>
          </cell>
        </row>
        <row r="304">
          <cell r="B304" t="str">
            <v>COLUMNAS EN MUROS</v>
          </cell>
        </row>
        <row r="305">
          <cell r="D305">
            <v>1</v>
          </cell>
          <cell r="E305">
            <v>1</v>
          </cell>
          <cell r="F305">
            <v>0.65</v>
          </cell>
          <cell r="H305">
            <v>4.6500000000000004</v>
          </cell>
          <cell r="I305">
            <v>3.0225000000000004</v>
          </cell>
        </row>
        <row r="306">
          <cell r="D306">
            <v>1</v>
          </cell>
          <cell r="E306">
            <v>1</v>
          </cell>
          <cell r="F306">
            <v>0.47</v>
          </cell>
          <cell r="H306">
            <v>4.3899999999999997</v>
          </cell>
          <cell r="I306">
            <v>2.0632999999999999</v>
          </cell>
        </row>
        <row r="307">
          <cell r="D307">
            <v>1</v>
          </cell>
          <cell r="E307">
            <v>1</v>
          </cell>
          <cell r="F307">
            <v>0.47</v>
          </cell>
          <cell r="H307">
            <v>4.3</v>
          </cell>
          <cell r="I307">
            <v>2.0209999999999999</v>
          </cell>
        </row>
        <row r="308">
          <cell r="D308">
            <v>1</v>
          </cell>
          <cell r="E308">
            <v>1</v>
          </cell>
          <cell r="F308">
            <v>0.95</v>
          </cell>
          <cell r="H308">
            <v>4.1500000000000004</v>
          </cell>
          <cell r="I308">
            <v>3.9425000000000003</v>
          </cell>
        </row>
        <row r="310">
          <cell r="A310" t="str">
            <v>01.02.01.06</v>
          </cell>
          <cell r="B310" t="str">
            <v>TARRAJEO DE VIGAS, C/ MEZC. C:A 1:5, e=1.5cm. (Inc. Vestidura de Aristas)</v>
          </cell>
          <cell r="C310" t="str">
            <v>M2</v>
          </cell>
          <cell r="H310">
            <v>0</v>
          </cell>
          <cell r="I310">
            <v>0</v>
          </cell>
          <cell r="K310">
            <v>130.85712000000001</v>
          </cell>
        </row>
        <row r="311">
          <cell r="B311" t="str">
            <v>ELEVACION - JR. ICA</v>
          </cell>
          <cell r="J311">
            <v>10.725000000000001</v>
          </cell>
        </row>
        <row r="313">
          <cell r="D313">
            <v>1</v>
          </cell>
          <cell r="E313">
            <v>6</v>
          </cell>
          <cell r="F313">
            <v>2.75</v>
          </cell>
          <cell r="H313">
            <v>0.27</v>
          </cell>
          <cell r="I313">
            <v>4.4550000000000001</v>
          </cell>
        </row>
        <row r="314">
          <cell r="D314">
            <v>1</v>
          </cell>
          <cell r="E314">
            <v>6</v>
          </cell>
          <cell r="F314">
            <v>2.75</v>
          </cell>
          <cell r="H314">
            <v>0.38</v>
          </cell>
          <cell r="I314">
            <v>6.2700000000000005</v>
          </cell>
        </row>
        <row r="315">
          <cell r="B315" t="str">
            <v>ELEVACION - PROPIEDAD DE TERCEROS ( ESTADIO - I.S.T. )</v>
          </cell>
          <cell r="J315">
            <v>44.042520000000003</v>
          </cell>
        </row>
        <row r="316">
          <cell r="D316">
            <v>1</v>
          </cell>
          <cell r="E316">
            <v>6</v>
          </cell>
          <cell r="F316">
            <v>2.75</v>
          </cell>
          <cell r="H316">
            <v>0.38</v>
          </cell>
          <cell r="I316">
            <v>6.2700000000000005</v>
          </cell>
        </row>
        <row r="317">
          <cell r="D317">
            <v>1</v>
          </cell>
          <cell r="E317">
            <v>1</v>
          </cell>
          <cell r="F317">
            <v>3.42</v>
          </cell>
          <cell r="H317">
            <v>0.378</v>
          </cell>
          <cell r="I317">
            <v>1.2927599999999999</v>
          </cell>
        </row>
        <row r="318">
          <cell r="I318">
            <v>0</v>
          </cell>
        </row>
        <row r="319">
          <cell r="D319">
            <v>1</v>
          </cell>
          <cell r="E319">
            <v>19</v>
          </cell>
          <cell r="F319">
            <v>2.75</v>
          </cell>
          <cell r="H319">
            <v>0.38</v>
          </cell>
          <cell r="I319">
            <v>19.855</v>
          </cell>
        </row>
        <row r="320">
          <cell r="D320">
            <v>1</v>
          </cell>
          <cell r="E320">
            <v>1</v>
          </cell>
          <cell r="F320">
            <v>1.71</v>
          </cell>
          <cell r="H320">
            <v>0.378</v>
          </cell>
          <cell r="I320">
            <v>0.64637999999999995</v>
          </cell>
        </row>
        <row r="321">
          <cell r="D321">
            <v>1</v>
          </cell>
          <cell r="E321">
            <v>1</v>
          </cell>
          <cell r="F321">
            <v>0.43</v>
          </cell>
          <cell r="H321">
            <v>0.27</v>
          </cell>
          <cell r="I321">
            <v>0.11610000000000001</v>
          </cell>
        </row>
        <row r="323">
          <cell r="D323">
            <v>1</v>
          </cell>
          <cell r="E323">
            <v>14</v>
          </cell>
          <cell r="F323">
            <v>2.75</v>
          </cell>
          <cell r="H323">
            <v>0.38</v>
          </cell>
          <cell r="I323">
            <v>14.63</v>
          </cell>
        </row>
        <row r="324">
          <cell r="D324">
            <v>1</v>
          </cell>
          <cell r="E324">
            <v>1</v>
          </cell>
          <cell r="F324">
            <v>3.26</v>
          </cell>
          <cell r="H324">
            <v>0.378</v>
          </cell>
          <cell r="I324">
            <v>1.2322799999999998</v>
          </cell>
        </row>
        <row r="325">
          <cell r="B325" t="str">
            <v>ELEVACION - PROPIEDAD DE TERCEROS (Lado este)</v>
          </cell>
          <cell r="J325">
            <v>30.833200000000001</v>
          </cell>
        </row>
        <row r="326">
          <cell r="D326">
            <v>1</v>
          </cell>
          <cell r="E326">
            <v>28</v>
          </cell>
          <cell r="F326">
            <v>2.75</v>
          </cell>
          <cell r="H326">
            <v>0.38</v>
          </cell>
          <cell r="I326">
            <v>29.26</v>
          </cell>
        </row>
        <row r="327">
          <cell r="D327">
            <v>1</v>
          </cell>
          <cell r="E327">
            <v>1</v>
          </cell>
          <cell r="F327">
            <v>1.67</v>
          </cell>
          <cell r="H327">
            <v>0.38</v>
          </cell>
          <cell r="I327">
            <v>0.63459999999999994</v>
          </cell>
        </row>
        <row r="328">
          <cell r="D328">
            <v>1</v>
          </cell>
          <cell r="E328">
            <v>1</v>
          </cell>
          <cell r="F328">
            <v>2.4700000000000002</v>
          </cell>
          <cell r="H328">
            <v>0.38</v>
          </cell>
          <cell r="I328">
            <v>0.9386000000000001</v>
          </cell>
        </row>
        <row r="329">
          <cell r="B329" t="str">
            <v>ELEVACION - AV. TUPAC AMARU</v>
          </cell>
          <cell r="J329">
            <v>12.09</v>
          </cell>
        </row>
        <row r="330">
          <cell r="D330">
            <v>1</v>
          </cell>
          <cell r="E330">
            <v>1</v>
          </cell>
          <cell r="F330">
            <v>7</v>
          </cell>
          <cell r="H330">
            <v>0.38</v>
          </cell>
          <cell r="I330">
            <v>2.66</v>
          </cell>
        </row>
        <row r="331">
          <cell r="D331">
            <v>1</v>
          </cell>
          <cell r="E331">
            <v>1</v>
          </cell>
          <cell r="F331">
            <v>7</v>
          </cell>
          <cell r="H331">
            <v>0.27</v>
          </cell>
          <cell r="I331">
            <v>1.8900000000000001</v>
          </cell>
        </row>
        <row r="332">
          <cell r="D332">
            <v>1</v>
          </cell>
          <cell r="E332">
            <v>1</v>
          </cell>
          <cell r="F332">
            <v>0.5</v>
          </cell>
          <cell r="H332">
            <v>0.38</v>
          </cell>
          <cell r="I332">
            <v>0.19</v>
          </cell>
        </row>
        <row r="333">
          <cell r="D333">
            <v>1</v>
          </cell>
          <cell r="E333">
            <v>1</v>
          </cell>
          <cell r="F333">
            <v>0.5</v>
          </cell>
          <cell r="H333">
            <v>0.27</v>
          </cell>
          <cell r="I333">
            <v>0.13500000000000001</v>
          </cell>
        </row>
        <row r="334">
          <cell r="D334">
            <v>1</v>
          </cell>
          <cell r="E334">
            <v>1</v>
          </cell>
          <cell r="F334">
            <v>5.95</v>
          </cell>
          <cell r="H334">
            <v>0.38</v>
          </cell>
          <cell r="I334">
            <v>2.2610000000000001</v>
          </cell>
        </row>
        <row r="335">
          <cell r="D335">
            <v>1</v>
          </cell>
          <cell r="E335">
            <v>1</v>
          </cell>
          <cell r="F335">
            <v>5.95</v>
          </cell>
          <cell r="H335">
            <v>0.27</v>
          </cell>
          <cell r="I335">
            <v>1.6065000000000003</v>
          </cell>
        </row>
        <row r="336">
          <cell r="D336">
            <v>1</v>
          </cell>
          <cell r="E336">
            <v>1</v>
          </cell>
          <cell r="F336">
            <v>3.32</v>
          </cell>
          <cell r="H336">
            <v>0.38</v>
          </cell>
          <cell r="I336">
            <v>1.2616000000000001</v>
          </cell>
        </row>
        <row r="337">
          <cell r="D337">
            <v>1</v>
          </cell>
          <cell r="E337">
            <v>1</v>
          </cell>
          <cell r="F337">
            <v>3.32</v>
          </cell>
          <cell r="H337">
            <v>0.27</v>
          </cell>
          <cell r="I337">
            <v>0.89639999999999997</v>
          </cell>
        </row>
        <row r="338">
          <cell r="D338">
            <v>1</v>
          </cell>
          <cell r="E338">
            <v>1</v>
          </cell>
          <cell r="F338">
            <v>1.83</v>
          </cell>
          <cell r="H338">
            <v>0.38</v>
          </cell>
          <cell r="I338">
            <v>0.69540000000000002</v>
          </cell>
        </row>
        <row r="339">
          <cell r="D339">
            <v>1</v>
          </cell>
          <cell r="E339">
            <v>1</v>
          </cell>
          <cell r="F339">
            <v>1.83</v>
          </cell>
          <cell r="H339">
            <v>0.27</v>
          </cell>
          <cell r="I339">
            <v>0.49410000000000004</v>
          </cell>
        </row>
        <row r="340">
          <cell r="B340" t="str">
            <v>ELEVACION - PROPIEDAD DE TERCEROS (AV. TUPAC AMARU)</v>
          </cell>
          <cell r="J340">
            <v>33.166400000000003</v>
          </cell>
        </row>
        <row r="341">
          <cell r="B341" t="str">
            <v>TRAMO G - F</v>
          </cell>
          <cell r="D341">
            <v>1</v>
          </cell>
          <cell r="E341">
            <v>6</v>
          </cell>
          <cell r="F341">
            <v>2.75</v>
          </cell>
          <cell r="H341">
            <v>0.38</v>
          </cell>
          <cell r="I341">
            <v>6.2700000000000005</v>
          </cell>
        </row>
        <row r="342">
          <cell r="D342">
            <v>1</v>
          </cell>
          <cell r="E342">
            <v>1</v>
          </cell>
          <cell r="F342">
            <v>2.17</v>
          </cell>
          <cell r="H342">
            <v>0.38</v>
          </cell>
          <cell r="I342">
            <v>0.8246</v>
          </cell>
        </row>
        <row r="343">
          <cell r="B343" t="str">
            <v>TRAMO F - E</v>
          </cell>
        </row>
        <row r="344">
          <cell r="D344">
            <v>1</v>
          </cell>
          <cell r="E344">
            <v>4</v>
          </cell>
          <cell r="F344">
            <v>2.83</v>
          </cell>
          <cell r="H344">
            <v>0.38</v>
          </cell>
          <cell r="I344">
            <v>4.3016000000000005</v>
          </cell>
        </row>
        <row r="345">
          <cell r="D345">
            <v>1</v>
          </cell>
          <cell r="E345">
            <v>1</v>
          </cell>
          <cell r="F345">
            <v>2.36</v>
          </cell>
          <cell r="H345">
            <v>0.38</v>
          </cell>
          <cell r="I345">
            <v>0.89679999999999993</v>
          </cell>
        </row>
        <row r="346">
          <cell r="B346" t="str">
            <v>TRAMO E - D</v>
          </cell>
        </row>
        <row r="347">
          <cell r="D347">
            <v>1</v>
          </cell>
          <cell r="E347">
            <v>1</v>
          </cell>
          <cell r="F347">
            <v>2.79</v>
          </cell>
          <cell r="H347">
            <v>0.38</v>
          </cell>
          <cell r="I347">
            <v>1.0602</v>
          </cell>
        </row>
        <row r="348">
          <cell r="D348">
            <v>1</v>
          </cell>
          <cell r="E348">
            <v>1</v>
          </cell>
          <cell r="F348">
            <v>2.75</v>
          </cell>
          <cell r="H348">
            <v>0.38</v>
          </cell>
          <cell r="I348">
            <v>1.0449999999999999</v>
          </cell>
        </row>
        <row r="349">
          <cell r="D349">
            <v>1</v>
          </cell>
          <cell r="E349">
            <v>1</v>
          </cell>
          <cell r="F349">
            <v>1.26</v>
          </cell>
          <cell r="H349">
            <v>0.38</v>
          </cell>
          <cell r="I349">
            <v>0.4788</v>
          </cell>
        </row>
        <row r="350">
          <cell r="B350" t="str">
            <v>TRAMO D - C</v>
          </cell>
        </row>
        <row r="351">
          <cell r="D351">
            <v>1</v>
          </cell>
          <cell r="E351">
            <v>12</v>
          </cell>
          <cell r="F351">
            <v>2.75</v>
          </cell>
          <cell r="H351">
            <v>0.38</v>
          </cell>
          <cell r="I351">
            <v>12.540000000000001</v>
          </cell>
        </row>
        <row r="352">
          <cell r="D352">
            <v>1</v>
          </cell>
          <cell r="E352">
            <v>1</v>
          </cell>
          <cell r="F352">
            <v>3.1</v>
          </cell>
          <cell r="H352">
            <v>0.38</v>
          </cell>
          <cell r="I352">
            <v>1.1780000000000002</v>
          </cell>
        </row>
        <row r="353">
          <cell r="B353" t="str">
            <v>TRAMO C - B</v>
          </cell>
        </row>
        <row r="354">
          <cell r="D354">
            <v>1</v>
          </cell>
          <cell r="E354">
            <v>1</v>
          </cell>
          <cell r="F354">
            <v>3.52</v>
          </cell>
          <cell r="H354">
            <v>0.38</v>
          </cell>
          <cell r="I354">
            <v>1.3376000000000001</v>
          </cell>
        </row>
        <row r="355">
          <cell r="B355" t="str">
            <v>TRAMO B - A</v>
          </cell>
        </row>
        <row r="356">
          <cell r="D356">
            <v>1</v>
          </cell>
          <cell r="E356">
            <v>1</v>
          </cell>
          <cell r="F356">
            <v>2.75</v>
          </cell>
          <cell r="H356">
            <v>0.38</v>
          </cell>
          <cell r="I356">
            <v>1.0449999999999999</v>
          </cell>
        </row>
        <row r="357">
          <cell r="D357">
            <v>1</v>
          </cell>
          <cell r="E357">
            <v>1</v>
          </cell>
          <cell r="F357">
            <v>2.74</v>
          </cell>
          <cell r="H357">
            <v>0.38</v>
          </cell>
          <cell r="I357">
            <v>1.0412000000000001</v>
          </cell>
        </row>
        <row r="358">
          <cell r="D358">
            <v>1</v>
          </cell>
          <cell r="E358">
            <v>1</v>
          </cell>
          <cell r="F358">
            <v>3.02</v>
          </cell>
          <cell r="H358">
            <v>0.38</v>
          </cell>
          <cell r="I358">
            <v>1.1476</v>
          </cell>
        </row>
        <row r="360">
          <cell r="A360" t="str">
            <v>01.02.01.08</v>
          </cell>
          <cell r="B360" t="str">
            <v>TARRAJEO EN MUROS DE CONCRETO, C/ MEZC. C:A 1:5, e=1.5cm.</v>
          </cell>
          <cell r="C360" t="str">
            <v>M2</v>
          </cell>
          <cell r="K360">
            <v>329.70680000000004</v>
          </cell>
        </row>
        <row r="361">
          <cell r="B361" t="str">
            <v>ELEVACION - JR. ICA</v>
          </cell>
          <cell r="J361">
            <v>31.735000000000007</v>
          </cell>
        </row>
        <row r="362">
          <cell r="D362">
            <v>2</v>
          </cell>
          <cell r="E362">
            <v>1</v>
          </cell>
          <cell r="F362">
            <v>2.75</v>
          </cell>
          <cell r="H362">
            <v>1.35</v>
          </cell>
          <cell r="I362">
            <v>7.4250000000000007</v>
          </cell>
        </row>
        <row r="363">
          <cell r="D363">
            <v>2</v>
          </cell>
          <cell r="E363">
            <v>1</v>
          </cell>
          <cell r="F363">
            <v>2.75</v>
          </cell>
          <cell r="H363">
            <v>1.34</v>
          </cell>
          <cell r="I363">
            <v>7.37</v>
          </cell>
        </row>
        <row r="364">
          <cell r="D364">
            <v>2</v>
          </cell>
          <cell r="E364">
            <v>1</v>
          </cell>
          <cell r="F364">
            <v>2.75</v>
          </cell>
          <cell r="H364">
            <v>0.94</v>
          </cell>
          <cell r="I364">
            <v>5.17</v>
          </cell>
        </row>
        <row r="365">
          <cell r="D365">
            <v>2</v>
          </cell>
          <cell r="E365">
            <v>1</v>
          </cell>
          <cell r="F365">
            <v>2.75</v>
          </cell>
          <cell r="H365">
            <v>0.74</v>
          </cell>
          <cell r="I365">
            <v>4.07</v>
          </cell>
        </row>
        <row r="366">
          <cell r="D366">
            <v>2</v>
          </cell>
          <cell r="E366">
            <v>1</v>
          </cell>
          <cell r="F366">
            <v>2.75</v>
          </cell>
          <cell r="H366">
            <v>0.7</v>
          </cell>
          <cell r="I366">
            <v>3.8499999999999996</v>
          </cell>
        </row>
        <row r="367">
          <cell r="D367">
            <v>2</v>
          </cell>
          <cell r="E367">
            <v>1</v>
          </cell>
          <cell r="F367">
            <v>2.75</v>
          </cell>
          <cell r="H367">
            <v>0.7</v>
          </cell>
          <cell r="I367">
            <v>3.8499999999999996</v>
          </cell>
        </row>
        <row r="369">
          <cell r="B369" t="str">
            <v>ELEVACION - PROPIEDAD DE TERCEROS ( ESTADIO - I.S.T. )</v>
          </cell>
          <cell r="J369">
            <v>78.051000000000016</v>
          </cell>
        </row>
        <row r="371">
          <cell r="D371">
            <v>1</v>
          </cell>
          <cell r="E371">
            <v>6</v>
          </cell>
          <cell r="F371">
            <v>2.75</v>
          </cell>
          <cell r="H371">
            <v>0.6</v>
          </cell>
          <cell r="I371">
            <v>9.9</v>
          </cell>
        </row>
        <row r="372">
          <cell r="D372">
            <v>1</v>
          </cell>
          <cell r="E372">
            <v>1</v>
          </cell>
          <cell r="F372">
            <v>3.45</v>
          </cell>
          <cell r="H372">
            <v>0.6</v>
          </cell>
          <cell r="I372">
            <v>2.0699999999999998</v>
          </cell>
        </row>
        <row r="373">
          <cell r="D373">
            <v>1</v>
          </cell>
          <cell r="E373">
            <v>19</v>
          </cell>
          <cell r="F373">
            <v>2.75</v>
          </cell>
          <cell r="H373">
            <v>0.6</v>
          </cell>
          <cell r="I373">
            <v>31.349999999999998</v>
          </cell>
        </row>
        <row r="374">
          <cell r="D374">
            <v>1</v>
          </cell>
          <cell r="E374">
            <v>1</v>
          </cell>
          <cell r="F374">
            <v>1.71</v>
          </cell>
          <cell r="H374">
            <v>0.6</v>
          </cell>
          <cell r="I374">
            <v>1.026</v>
          </cell>
        </row>
        <row r="375">
          <cell r="D375">
            <v>1</v>
          </cell>
          <cell r="E375">
            <v>1</v>
          </cell>
          <cell r="F375">
            <v>0.43</v>
          </cell>
          <cell r="H375">
            <v>0.6</v>
          </cell>
          <cell r="I375">
            <v>0.25800000000000001</v>
          </cell>
        </row>
        <row r="377">
          <cell r="D377">
            <v>1</v>
          </cell>
          <cell r="E377">
            <v>6</v>
          </cell>
          <cell r="F377">
            <v>2.75</v>
          </cell>
          <cell r="H377">
            <v>0.8</v>
          </cell>
          <cell r="I377">
            <v>13.200000000000001</v>
          </cell>
        </row>
        <row r="378">
          <cell r="D378">
            <v>1</v>
          </cell>
          <cell r="E378">
            <v>3</v>
          </cell>
          <cell r="F378">
            <v>2.75</v>
          </cell>
          <cell r="H378">
            <v>1.02</v>
          </cell>
          <cell r="I378">
            <v>8.4150000000000009</v>
          </cell>
        </row>
        <row r="379">
          <cell r="D379">
            <v>1</v>
          </cell>
          <cell r="E379">
            <v>1</v>
          </cell>
          <cell r="F379">
            <v>2.75</v>
          </cell>
          <cell r="H379">
            <v>0.6</v>
          </cell>
          <cell r="I379">
            <v>1.65</v>
          </cell>
        </row>
        <row r="380">
          <cell r="D380">
            <v>1</v>
          </cell>
          <cell r="E380">
            <v>5</v>
          </cell>
          <cell r="F380">
            <v>2.75</v>
          </cell>
          <cell r="H380">
            <v>0.6</v>
          </cell>
          <cell r="I380">
            <v>8.25</v>
          </cell>
        </row>
        <row r="381">
          <cell r="D381">
            <v>1</v>
          </cell>
          <cell r="E381">
            <v>1</v>
          </cell>
          <cell r="F381">
            <v>3.22</v>
          </cell>
          <cell r="H381">
            <v>0.6</v>
          </cell>
          <cell r="I381">
            <v>1.9319999999999999</v>
          </cell>
        </row>
        <row r="383">
          <cell r="B383" t="str">
            <v>ELEVACION - PROPIEDAD DE TERCEROS (Lado este)</v>
          </cell>
          <cell r="J383">
            <v>60.099499999999992</v>
          </cell>
        </row>
        <row r="384">
          <cell r="D384">
            <v>1</v>
          </cell>
          <cell r="E384">
            <v>2</v>
          </cell>
          <cell r="F384">
            <v>2.75</v>
          </cell>
          <cell r="H384">
            <v>0.15</v>
          </cell>
          <cell r="I384">
            <v>0.82499999999999996</v>
          </cell>
        </row>
        <row r="385">
          <cell r="D385">
            <v>1</v>
          </cell>
          <cell r="E385">
            <v>2</v>
          </cell>
          <cell r="F385">
            <v>2.75</v>
          </cell>
          <cell r="H385">
            <v>0.28000000000000003</v>
          </cell>
          <cell r="I385">
            <v>1.54</v>
          </cell>
        </row>
        <row r="386">
          <cell r="D386">
            <v>1</v>
          </cell>
          <cell r="E386">
            <v>2</v>
          </cell>
          <cell r="F386">
            <v>2.75</v>
          </cell>
          <cell r="H386">
            <v>0.4</v>
          </cell>
          <cell r="I386">
            <v>2.2000000000000002</v>
          </cell>
        </row>
        <row r="387">
          <cell r="D387">
            <v>1</v>
          </cell>
          <cell r="E387">
            <v>2</v>
          </cell>
          <cell r="F387">
            <v>2.75</v>
          </cell>
          <cell r="H387">
            <v>0.53</v>
          </cell>
          <cell r="I387">
            <v>2.915</v>
          </cell>
        </row>
        <row r="388">
          <cell r="D388">
            <v>1</v>
          </cell>
          <cell r="E388">
            <v>1</v>
          </cell>
          <cell r="F388">
            <v>2.75</v>
          </cell>
          <cell r="H388">
            <v>0.65</v>
          </cell>
          <cell r="I388">
            <v>1.7875000000000001</v>
          </cell>
        </row>
        <row r="389">
          <cell r="D389">
            <v>1</v>
          </cell>
          <cell r="E389">
            <v>1</v>
          </cell>
          <cell r="F389">
            <v>2.75</v>
          </cell>
          <cell r="H389">
            <v>0.78</v>
          </cell>
          <cell r="I389">
            <v>2.145</v>
          </cell>
        </row>
        <row r="390">
          <cell r="D390">
            <v>1</v>
          </cell>
          <cell r="E390">
            <v>1</v>
          </cell>
          <cell r="F390">
            <v>2.75</v>
          </cell>
          <cell r="H390">
            <v>0.91</v>
          </cell>
          <cell r="I390">
            <v>2.5024999999999999</v>
          </cell>
        </row>
        <row r="391">
          <cell r="D391">
            <v>1</v>
          </cell>
          <cell r="E391">
            <v>1</v>
          </cell>
          <cell r="F391">
            <v>2.75</v>
          </cell>
          <cell r="H391">
            <v>1.03</v>
          </cell>
          <cell r="I391">
            <v>2.8325</v>
          </cell>
        </row>
        <row r="392">
          <cell r="D392">
            <v>1</v>
          </cell>
          <cell r="E392">
            <v>2</v>
          </cell>
          <cell r="F392">
            <v>2.75</v>
          </cell>
          <cell r="H392">
            <v>1.25</v>
          </cell>
          <cell r="I392">
            <v>6.875</v>
          </cell>
        </row>
        <row r="393">
          <cell r="D393">
            <v>1</v>
          </cell>
          <cell r="E393">
            <v>1</v>
          </cell>
          <cell r="F393">
            <v>1.9</v>
          </cell>
          <cell r="H393">
            <v>0.48</v>
          </cell>
          <cell r="I393">
            <v>0.91199999999999992</v>
          </cell>
        </row>
        <row r="394">
          <cell r="D394">
            <v>1</v>
          </cell>
          <cell r="E394">
            <v>1</v>
          </cell>
          <cell r="F394">
            <v>2.75</v>
          </cell>
          <cell r="H394">
            <v>0.16</v>
          </cell>
          <cell r="I394">
            <v>0.44</v>
          </cell>
        </row>
        <row r="395">
          <cell r="D395">
            <v>1</v>
          </cell>
          <cell r="E395">
            <v>1</v>
          </cell>
          <cell r="F395">
            <v>2.75</v>
          </cell>
          <cell r="H395">
            <v>0.28999999999999998</v>
          </cell>
          <cell r="I395">
            <v>0.79749999999999999</v>
          </cell>
        </row>
        <row r="396">
          <cell r="D396">
            <v>1</v>
          </cell>
          <cell r="E396">
            <v>1</v>
          </cell>
          <cell r="F396">
            <v>2.75</v>
          </cell>
          <cell r="H396">
            <v>0.46</v>
          </cell>
          <cell r="I396">
            <v>1.2650000000000001</v>
          </cell>
        </row>
        <row r="397">
          <cell r="D397">
            <v>1</v>
          </cell>
          <cell r="E397">
            <v>1</v>
          </cell>
          <cell r="F397">
            <v>2.75</v>
          </cell>
          <cell r="H397">
            <v>0.66</v>
          </cell>
          <cell r="I397">
            <v>1.8150000000000002</v>
          </cell>
        </row>
        <row r="398">
          <cell r="D398">
            <v>1</v>
          </cell>
          <cell r="E398">
            <v>1</v>
          </cell>
          <cell r="F398">
            <v>2.75</v>
          </cell>
          <cell r="H398">
            <v>0.88</v>
          </cell>
          <cell r="I398">
            <v>2.42</v>
          </cell>
        </row>
        <row r="399">
          <cell r="D399">
            <v>1</v>
          </cell>
          <cell r="E399">
            <v>1</v>
          </cell>
          <cell r="F399">
            <v>2.75</v>
          </cell>
          <cell r="H399">
            <v>1.1100000000000001</v>
          </cell>
          <cell r="I399">
            <v>3.0525000000000002</v>
          </cell>
        </row>
        <row r="400">
          <cell r="D400">
            <v>1</v>
          </cell>
          <cell r="E400">
            <v>1</v>
          </cell>
          <cell r="F400">
            <v>2.75</v>
          </cell>
          <cell r="H400">
            <v>1.24</v>
          </cell>
          <cell r="I400">
            <v>3.41</v>
          </cell>
        </row>
        <row r="401">
          <cell r="D401">
            <v>1</v>
          </cell>
          <cell r="E401">
            <v>1</v>
          </cell>
          <cell r="F401">
            <v>2.75</v>
          </cell>
          <cell r="H401">
            <v>1.33</v>
          </cell>
          <cell r="I401">
            <v>3.6575000000000002</v>
          </cell>
        </row>
        <row r="402">
          <cell r="D402">
            <v>1</v>
          </cell>
          <cell r="E402">
            <v>1</v>
          </cell>
          <cell r="F402">
            <v>2.75</v>
          </cell>
          <cell r="H402">
            <v>1.41</v>
          </cell>
          <cell r="I402">
            <v>3.8774999999999999</v>
          </cell>
        </row>
        <row r="403">
          <cell r="D403">
            <v>1</v>
          </cell>
          <cell r="E403">
            <v>2</v>
          </cell>
          <cell r="F403">
            <v>2.75</v>
          </cell>
          <cell r="H403">
            <v>1.51</v>
          </cell>
          <cell r="I403">
            <v>8.3049999999999997</v>
          </cell>
        </row>
        <row r="404">
          <cell r="D404">
            <v>1</v>
          </cell>
          <cell r="E404">
            <v>1</v>
          </cell>
          <cell r="F404">
            <v>2.75</v>
          </cell>
          <cell r="H404">
            <v>1.25</v>
          </cell>
          <cell r="I404">
            <v>3.4375</v>
          </cell>
        </row>
        <row r="405">
          <cell r="D405">
            <v>1</v>
          </cell>
          <cell r="E405">
            <v>1</v>
          </cell>
          <cell r="F405">
            <v>2.4700000000000002</v>
          </cell>
          <cell r="H405">
            <v>1.25</v>
          </cell>
          <cell r="I405">
            <v>3.0875000000000004</v>
          </cell>
        </row>
        <row r="407">
          <cell r="B407" t="str">
            <v>ELEVACION - AV. TUPAC AMARU</v>
          </cell>
          <cell r="J407">
            <v>10.9885</v>
          </cell>
        </row>
        <row r="408">
          <cell r="D408">
            <v>1</v>
          </cell>
          <cell r="E408">
            <v>1</v>
          </cell>
          <cell r="F408">
            <v>4.05</v>
          </cell>
          <cell r="H408">
            <v>0.65</v>
          </cell>
          <cell r="I408">
            <v>2.6324999999999998</v>
          </cell>
        </row>
        <row r="409">
          <cell r="D409">
            <v>1</v>
          </cell>
          <cell r="E409">
            <v>1</v>
          </cell>
          <cell r="F409">
            <v>5.95</v>
          </cell>
          <cell r="H409">
            <v>0.66</v>
          </cell>
          <cell r="I409">
            <v>3.9270000000000005</v>
          </cell>
        </row>
        <row r="410">
          <cell r="D410">
            <v>1</v>
          </cell>
          <cell r="E410">
            <v>1</v>
          </cell>
          <cell r="F410">
            <v>3.32</v>
          </cell>
          <cell r="H410">
            <v>0.86</v>
          </cell>
          <cell r="I410">
            <v>2.8552</v>
          </cell>
        </row>
        <row r="411">
          <cell r="D411">
            <v>1</v>
          </cell>
          <cell r="E411">
            <v>1</v>
          </cell>
          <cell r="F411">
            <v>1.83</v>
          </cell>
          <cell r="H411">
            <v>0.86</v>
          </cell>
          <cell r="I411">
            <v>1.5738000000000001</v>
          </cell>
        </row>
        <row r="413">
          <cell r="B413" t="str">
            <v>ELEVACION - PROPIEDAD DE TERCEROS (AV. TUPAC AMARU)</v>
          </cell>
          <cell r="J413">
            <v>148.83279999999999</v>
          </cell>
        </row>
        <row r="414">
          <cell r="B414" t="str">
            <v>TRAMO G - F</v>
          </cell>
          <cell r="D414">
            <v>1</v>
          </cell>
          <cell r="E414">
            <v>1</v>
          </cell>
          <cell r="F414">
            <v>2.75</v>
          </cell>
          <cell r="H414">
            <v>1.3</v>
          </cell>
          <cell r="I414">
            <v>3.5750000000000002</v>
          </cell>
        </row>
        <row r="415">
          <cell r="D415">
            <v>1</v>
          </cell>
          <cell r="E415">
            <v>1</v>
          </cell>
          <cell r="F415">
            <v>2.75</v>
          </cell>
          <cell r="H415">
            <v>1.5</v>
          </cell>
          <cell r="I415">
            <v>4.125</v>
          </cell>
        </row>
        <row r="416">
          <cell r="D416">
            <v>1</v>
          </cell>
          <cell r="E416">
            <v>1</v>
          </cell>
          <cell r="F416">
            <v>2.75</v>
          </cell>
          <cell r="H416">
            <v>1.48</v>
          </cell>
          <cell r="I416">
            <v>4.07</v>
          </cell>
        </row>
        <row r="417">
          <cell r="D417">
            <v>1</v>
          </cell>
          <cell r="E417">
            <v>1</v>
          </cell>
          <cell r="F417">
            <v>2.75</v>
          </cell>
          <cell r="H417">
            <v>1.7</v>
          </cell>
          <cell r="I417">
            <v>4.6749999999999998</v>
          </cell>
        </row>
        <row r="418">
          <cell r="D418">
            <v>1</v>
          </cell>
          <cell r="E418">
            <v>1</v>
          </cell>
          <cell r="F418">
            <v>2.75</v>
          </cell>
          <cell r="H418">
            <v>1.65</v>
          </cell>
          <cell r="I418">
            <v>4.5374999999999996</v>
          </cell>
        </row>
        <row r="419">
          <cell r="D419">
            <v>1</v>
          </cell>
          <cell r="E419">
            <v>1</v>
          </cell>
          <cell r="F419">
            <v>2.75</v>
          </cell>
          <cell r="H419">
            <v>1.87</v>
          </cell>
          <cell r="I419">
            <v>5.1425000000000001</v>
          </cell>
        </row>
        <row r="420">
          <cell r="D420">
            <v>1</v>
          </cell>
          <cell r="E420">
            <v>1</v>
          </cell>
          <cell r="F420">
            <v>2.17</v>
          </cell>
          <cell r="H420">
            <v>1.8</v>
          </cell>
          <cell r="I420">
            <v>3.9060000000000001</v>
          </cell>
        </row>
        <row r="421">
          <cell r="B421" t="str">
            <v>TRAMO F - E</v>
          </cell>
        </row>
        <row r="422">
          <cell r="D422">
            <v>1</v>
          </cell>
          <cell r="E422">
            <v>1</v>
          </cell>
          <cell r="F422">
            <v>2.83</v>
          </cell>
          <cell r="H422">
            <v>1.86</v>
          </cell>
          <cell r="I422">
            <v>5.2638000000000007</v>
          </cell>
        </row>
        <row r="423">
          <cell r="D423">
            <v>1</v>
          </cell>
          <cell r="E423">
            <v>1</v>
          </cell>
          <cell r="F423">
            <v>2.83</v>
          </cell>
          <cell r="H423">
            <v>1.9</v>
          </cell>
          <cell r="I423">
            <v>5.3769999999999998</v>
          </cell>
        </row>
        <row r="424">
          <cell r="D424">
            <v>1</v>
          </cell>
          <cell r="E424">
            <v>1</v>
          </cell>
          <cell r="F424">
            <v>2.83</v>
          </cell>
          <cell r="H424">
            <v>1.96</v>
          </cell>
          <cell r="I424">
            <v>5.5468000000000002</v>
          </cell>
        </row>
        <row r="425">
          <cell r="D425">
            <v>1</v>
          </cell>
          <cell r="E425">
            <v>1</v>
          </cell>
          <cell r="F425">
            <v>2.83</v>
          </cell>
          <cell r="H425">
            <v>2.0499999999999998</v>
          </cell>
          <cell r="I425">
            <v>5.8014999999999999</v>
          </cell>
        </row>
        <row r="426">
          <cell r="D426">
            <v>1</v>
          </cell>
          <cell r="E426">
            <v>1</v>
          </cell>
          <cell r="F426">
            <v>2.36</v>
          </cell>
          <cell r="H426">
            <v>1.95</v>
          </cell>
          <cell r="I426">
            <v>4.6019999999999994</v>
          </cell>
        </row>
        <row r="427">
          <cell r="B427" t="str">
            <v>TRAMO E - D</v>
          </cell>
          <cell r="I427">
            <v>0</v>
          </cell>
        </row>
        <row r="428">
          <cell r="D428">
            <v>1</v>
          </cell>
          <cell r="E428">
            <v>1</v>
          </cell>
          <cell r="F428">
            <v>2.79</v>
          </cell>
          <cell r="H428">
            <v>1.26</v>
          </cell>
          <cell r="I428">
            <v>3.5154000000000001</v>
          </cell>
        </row>
        <row r="429">
          <cell r="D429">
            <v>1</v>
          </cell>
          <cell r="E429">
            <v>1</v>
          </cell>
          <cell r="F429">
            <v>2.75</v>
          </cell>
          <cell r="H429">
            <v>1.5</v>
          </cell>
          <cell r="I429">
            <v>4.125</v>
          </cell>
        </row>
        <row r="430">
          <cell r="D430">
            <v>1</v>
          </cell>
          <cell r="E430">
            <v>1</v>
          </cell>
          <cell r="F430">
            <v>1.26</v>
          </cell>
          <cell r="H430">
            <v>1.5</v>
          </cell>
          <cell r="I430">
            <v>1.8900000000000001</v>
          </cell>
        </row>
        <row r="431">
          <cell r="B431" t="str">
            <v>TRAMO D - C</v>
          </cell>
        </row>
        <row r="432">
          <cell r="D432">
            <v>1</v>
          </cell>
          <cell r="E432">
            <v>2</v>
          </cell>
          <cell r="F432">
            <v>2.75</v>
          </cell>
          <cell r="H432">
            <v>1.5</v>
          </cell>
          <cell r="I432">
            <v>8.25</v>
          </cell>
        </row>
        <row r="434">
          <cell r="D434">
            <v>1</v>
          </cell>
          <cell r="E434">
            <v>1</v>
          </cell>
          <cell r="F434">
            <v>2.75</v>
          </cell>
          <cell r="H434">
            <v>1.58</v>
          </cell>
          <cell r="I434">
            <v>4.3450000000000006</v>
          </cell>
        </row>
        <row r="435">
          <cell r="D435">
            <v>1</v>
          </cell>
          <cell r="E435">
            <v>1</v>
          </cell>
          <cell r="F435">
            <v>2.75</v>
          </cell>
          <cell r="H435">
            <v>1.92</v>
          </cell>
          <cell r="I435">
            <v>5.2799999999999994</v>
          </cell>
        </row>
        <row r="436">
          <cell r="D436">
            <v>1</v>
          </cell>
          <cell r="E436">
            <v>7</v>
          </cell>
          <cell r="F436">
            <v>2.75</v>
          </cell>
          <cell r="H436">
            <v>2.2000000000000002</v>
          </cell>
          <cell r="I436">
            <v>42.35</v>
          </cell>
        </row>
        <row r="437">
          <cell r="D437">
            <v>1</v>
          </cell>
          <cell r="E437">
            <v>1</v>
          </cell>
          <cell r="F437">
            <v>2.75</v>
          </cell>
          <cell r="H437">
            <v>1.98</v>
          </cell>
          <cell r="I437">
            <v>5.4450000000000003</v>
          </cell>
        </row>
        <row r="438">
          <cell r="D438">
            <v>1</v>
          </cell>
          <cell r="E438">
            <v>1</v>
          </cell>
          <cell r="F438">
            <v>2.1</v>
          </cell>
          <cell r="H438">
            <v>1.76</v>
          </cell>
          <cell r="I438">
            <v>3.6960000000000002</v>
          </cell>
        </row>
        <row r="439">
          <cell r="B439" t="str">
            <v>TRAMO C - B</v>
          </cell>
        </row>
        <row r="440">
          <cell r="D440">
            <v>1</v>
          </cell>
          <cell r="E440">
            <v>1</v>
          </cell>
          <cell r="F440">
            <v>3.52</v>
          </cell>
          <cell r="H440">
            <v>1.54</v>
          </cell>
          <cell r="I440">
            <v>5.4207999999999998</v>
          </cell>
        </row>
        <row r="441">
          <cell r="B441" t="str">
            <v>TRAMO B - A</v>
          </cell>
        </row>
        <row r="442">
          <cell r="D442">
            <v>1</v>
          </cell>
          <cell r="E442">
            <v>1</v>
          </cell>
          <cell r="F442">
            <v>2.75</v>
          </cell>
          <cell r="H442">
            <v>1.1499999999999999</v>
          </cell>
          <cell r="I442">
            <v>3.1624999999999996</v>
          </cell>
        </row>
        <row r="443">
          <cell r="D443">
            <v>1</v>
          </cell>
          <cell r="E443">
            <v>1</v>
          </cell>
          <cell r="F443">
            <v>2.74</v>
          </cell>
          <cell r="H443">
            <v>0.9</v>
          </cell>
          <cell r="I443">
            <v>2.4660000000000002</v>
          </cell>
        </row>
        <row r="444">
          <cell r="D444">
            <v>1</v>
          </cell>
          <cell r="E444">
            <v>1</v>
          </cell>
          <cell r="F444">
            <v>3.02</v>
          </cell>
          <cell r="H444">
            <v>0.75</v>
          </cell>
          <cell r="I444">
            <v>2.2650000000000001</v>
          </cell>
        </row>
        <row r="446">
          <cell r="A446" t="str">
            <v>01.06</v>
          </cell>
          <cell r="B446" t="str">
            <v xml:space="preserve">COBERTURAS </v>
          </cell>
          <cell r="C446">
            <v>0</v>
          </cell>
        </row>
        <row r="447">
          <cell r="A447" t="str">
            <v>01.06.02</v>
          </cell>
          <cell r="B447" t="str">
            <v>COBERTURA CON TEJA DE ARCILLA EN CERCO PERIMETRAL</v>
          </cell>
          <cell r="C447" t="str">
            <v>ML</v>
          </cell>
          <cell r="K447">
            <v>370.82000000000005</v>
          </cell>
        </row>
        <row r="448">
          <cell r="B448" t="str">
            <v>ELEVACION - JR. ICA</v>
          </cell>
          <cell r="J448">
            <v>30.77</v>
          </cell>
        </row>
        <row r="449">
          <cell r="E449">
            <v>1</v>
          </cell>
          <cell r="F449">
            <v>2.8</v>
          </cell>
          <cell r="I449">
            <v>2.8</v>
          </cell>
        </row>
        <row r="450">
          <cell r="E450">
            <v>1</v>
          </cell>
          <cell r="F450">
            <v>9.17</v>
          </cell>
          <cell r="I450">
            <v>9.17</v>
          </cell>
        </row>
        <row r="451">
          <cell r="E451">
            <v>1</v>
          </cell>
          <cell r="F451">
            <v>18.8</v>
          </cell>
          <cell r="I451">
            <v>18.8</v>
          </cell>
        </row>
        <row r="452">
          <cell r="B452" t="str">
            <v>ELEVACION - PROPIEDAD DE TERCEROS ( ESTADIO - I.S.T. )</v>
          </cell>
          <cell r="J452">
            <v>130.83000000000001</v>
          </cell>
        </row>
        <row r="453">
          <cell r="E453">
            <v>1</v>
          </cell>
          <cell r="F453">
            <v>83.25</v>
          </cell>
          <cell r="I453">
            <v>83.25</v>
          </cell>
        </row>
        <row r="454">
          <cell r="E454">
            <v>1</v>
          </cell>
          <cell r="F454">
            <v>0.45</v>
          </cell>
          <cell r="I454">
            <v>0.45</v>
          </cell>
        </row>
        <row r="455">
          <cell r="E455">
            <v>1</v>
          </cell>
          <cell r="F455">
            <v>47.13</v>
          </cell>
          <cell r="I455">
            <v>47.13</v>
          </cell>
        </row>
        <row r="456">
          <cell r="B456" t="str">
            <v>ELEVACION - PROPIEDAD DE TERCEROS (Lado este)</v>
          </cell>
          <cell r="I456">
            <v>0</v>
          </cell>
          <cell r="J456">
            <v>91.36</v>
          </cell>
        </row>
        <row r="457">
          <cell r="E457">
            <v>1</v>
          </cell>
          <cell r="F457">
            <v>91.36</v>
          </cell>
          <cell r="I457">
            <v>91.36</v>
          </cell>
        </row>
        <row r="458">
          <cell r="B458" t="str">
            <v>ELEVACION - AV. TUPAC AMARU</v>
          </cell>
          <cell r="I458">
            <v>0</v>
          </cell>
          <cell r="J458">
            <v>117.86</v>
          </cell>
        </row>
        <row r="459">
          <cell r="E459">
            <v>1</v>
          </cell>
          <cell r="F459">
            <v>7.28</v>
          </cell>
          <cell r="I459">
            <v>7.28</v>
          </cell>
        </row>
        <row r="460">
          <cell r="E460">
            <v>1</v>
          </cell>
          <cell r="F460">
            <v>5.97</v>
          </cell>
          <cell r="I460">
            <v>5.97</v>
          </cell>
        </row>
        <row r="461">
          <cell r="E461">
            <v>1</v>
          </cell>
          <cell r="F461">
            <v>104.61</v>
          </cell>
          <cell r="I461">
            <v>104.61</v>
          </cell>
        </row>
        <row r="463">
          <cell r="A463" t="str">
            <v>01.11</v>
          </cell>
          <cell r="B463" t="str">
            <v>PINTURAS</v>
          </cell>
          <cell r="C463">
            <v>0</v>
          </cell>
          <cell r="I463">
            <v>0</v>
          </cell>
        </row>
        <row r="464">
          <cell r="A464" t="str">
            <v>01.11.01</v>
          </cell>
          <cell r="B464" t="str">
            <v>PINTURAS EN CIELORRASOS, MUROS Y ESTRUCTURAS</v>
          </cell>
          <cell r="C464">
            <v>0</v>
          </cell>
          <cell r="I464">
            <v>0</v>
          </cell>
        </row>
        <row r="465">
          <cell r="A465" t="str">
            <v>01.11.01.06</v>
          </cell>
          <cell r="B465" t="str">
            <v>PINTURA DE MUROS EXTERIORES C/OLEOMATE - 2 MANOS, C/ IMPRIMANTE</v>
          </cell>
          <cell r="C465" t="str">
            <v>M2</v>
          </cell>
          <cell r="I465">
            <v>0</v>
          </cell>
          <cell r="K465">
            <v>1913.1847699999998</v>
          </cell>
        </row>
        <row r="467">
          <cell r="B467" t="str">
            <v>EN TARRAJEO FROTACHADO DE MUROS EXTERIORES, C/ MEZC. C:A 1:5, e=1.5cm.</v>
          </cell>
          <cell r="E467">
            <v>1</v>
          </cell>
          <cell r="F467">
            <v>1139.3710000000001</v>
          </cell>
          <cell r="I467">
            <v>1139.3710000000001</v>
          </cell>
        </row>
        <row r="468">
          <cell r="B468" t="str">
            <v>EN TARRAJEO DE COLUMNAS, C/ MEZC. C:A 1:5, e=1.5cm. (Inc. Vestidura de Aristas)</v>
          </cell>
          <cell r="E468">
            <v>1</v>
          </cell>
          <cell r="F468">
            <v>313.24984999999998</v>
          </cell>
          <cell r="I468">
            <v>313.24984999999998</v>
          </cell>
        </row>
        <row r="469">
          <cell r="B469" t="str">
            <v>EN TARRAJEO DE VIGAS, C/ MEZC. C:A 1:5, e=1.5cm. (Inc. Vestidura de Aristas)</v>
          </cell>
          <cell r="E469">
            <v>1</v>
          </cell>
          <cell r="F469">
            <v>130.85712000000001</v>
          </cell>
          <cell r="I469">
            <v>130.85712000000001</v>
          </cell>
        </row>
        <row r="470">
          <cell r="B470" t="str">
            <v>EN TARRAJEO EN MUROS DE CONCRETO, C/ MEZC. C:A 1:5, e=1.5cm.</v>
          </cell>
          <cell r="E470">
            <v>1</v>
          </cell>
          <cell r="F470">
            <v>329.70680000000004</v>
          </cell>
          <cell r="I470">
            <v>329.70680000000004</v>
          </cell>
        </row>
        <row r="473">
          <cell r="A473" t="str">
            <v>01.12</v>
          </cell>
          <cell r="B473" t="str">
            <v>VARIOS, LIMPIEZA Y JARDINERIA</v>
          </cell>
          <cell r="C473">
            <v>0</v>
          </cell>
        </row>
        <row r="474">
          <cell r="A474" t="str">
            <v>01.12.01</v>
          </cell>
          <cell r="B474" t="str">
            <v xml:space="preserve">VARIOS </v>
          </cell>
          <cell r="C474">
            <v>0</v>
          </cell>
        </row>
        <row r="475">
          <cell r="A475" t="str">
            <v>01.12.01.03</v>
          </cell>
          <cell r="B475" t="str">
            <v>SELLO ELASTOMERICO CON RELLENO DE POLIESTIRENO EXPANDIDO, e=3.00cm; AMBAS CARAS</v>
          </cell>
          <cell r="C475" t="str">
            <v>ML</v>
          </cell>
          <cell r="K475">
            <v>234.50000000000003</v>
          </cell>
        </row>
        <row r="476">
          <cell r="B476" t="str">
            <v>ELEVACION - JR. ICA</v>
          </cell>
          <cell r="E476">
            <v>1</v>
          </cell>
          <cell r="H476">
            <v>4.75</v>
          </cell>
          <cell r="I476">
            <v>4.75</v>
          </cell>
        </row>
        <row r="477">
          <cell r="E477">
            <v>1</v>
          </cell>
          <cell r="H477">
            <v>4.34</v>
          </cell>
          <cell r="I477">
            <v>4.34</v>
          </cell>
        </row>
        <row r="478">
          <cell r="E478">
            <v>1</v>
          </cell>
          <cell r="H478">
            <v>4.4000000000000004</v>
          </cell>
          <cell r="I478">
            <v>4.4000000000000004</v>
          </cell>
        </row>
        <row r="479">
          <cell r="B479" t="str">
            <v>ELEVACION - PROPIEDAD DE TERCEROS ( ESTADIO - I.S.T. )</v>
          </cell>
        </row>
        <row r="480">
          <cell r="E480">
            <v>1</v>
          </cell>
          <cell r="H480">
            <v>6.87</v>
          </cell>
          <cell r="I480">
            <v>6.87</v>
          </cell>
        </row>
        <row r="481">
          <cell r="E481">
            <v>1</v>
          </cell>
          <cell r="H481">
            <v>7.4</v>
          </cell>
          <cell r="I481">
            <v>7.4</v>
          </cell>
        </row>
        <row r="482">
          <cell r="E482">
            <v>1</v>
          </cell>
          <cell r="H482">
            <v>7.79</v>
          </cell>
          <cell r="I482">
            <v>7.79</v>
          </cell>
        </row>
        <row r="483">
          <cell r="E483">
            <v>1</v>
          </cell>
          <cell r="H483">
            <v>7.68</v>
          </cell>
          <cell r="I483">
            <v>7.68</v>
          </cell>
        </row>
        <row r="484">
          <cell r="E484">
            <v>1</v>
          </cell>
          <cell r="H484">
            <v>7.68</v>
          </cell>
          <cell r="I484">
            <v>7.68</v>
          </cell>
        </row>
        <row r="485">
          <cell r="E485">
            <v>1</v>
          </cell>
          <cell r="H485">
            <v>7.77</v>
          </cell>
          <cell r="I485">
            <v>7.77</v>
          </cell>
        </row>
        <row r="486">
          <cell r="E486">
            <v>1</v>
          </cell>
          <cell r="H486">
            <v>7.79</v>
          </cell>
          <cell r="I486">
            <v>7.79</v>
          </cell>
        </row>
        <row r="487">
          <cell r="E487">
            <v>1</v>
          </cell>
          <cell r="H487">
            <v>7.69</v>
          </cell>
          <cell r="I487">
            <v>7.69</v>
          </cell>
        </row>
        <row r="488">
          <cell r="E488">
            <v>1</v>
          </cell>
          <cell r="H488">
            <v>3.13</v>
          </cell>
          <cell r="I488">
            <v>3.13</v>
          </cell>
        </row>
        <row r="489">
          <cell r="E489">
            <v>5</v>
          </cell>
          <cell r="H489">
            <v>3.4</v>
          </cell>
          <cell r="I489">
            <v>17</v>
          </cell>
        </row>
        <row r="490">
          <cell r="E490">
            <v>1</v>
          </cell>
          <cell r="H490">
            <v>4.3899999999999997</v>
          </cell>
          <cell r="I490">
            <v>4.3899999999999997</v>
          </cell>
        </row>
        <row r="491">
          <cell r="E491">
            <v>1</v>
          </cell>
          <cell r="H491">
            <v>4.2</v>
          </cell>
          <cell r="I491">
            <v>4.2</v>
          </cell>
        </row>
        <row r="492">
          <cell r="E492">
            <v>1</v>
          </cell>
          <cell r="H492">
            <v>3.95</v>
          </cell>
          <cell r="I492">
            <v>3.95</v>
          </cell>
        </row>
        <row r="493">
          <cell r="E493">
            <v>1</v>
          </cell>
          <cell r="H493">
            <v>4.1500000000000004</v>
          </cell>
          <cell r="I493">
            <v>4.1500000000000004</v>
          </cell>
        </row>
        <row r="494">
          <cell r="E494">
            <v>1</v>
          </cell>
          <cell r="H494">
            <v>4.34</v>
          </cell>
          <cell r="I494">
            <v>4.34</v>
          </cell>
        </row>
        <row r="495">
          <cell r="E495">
            <v>1</v>
          </cell>
          <cell r="H495">
            <v>3.97</v>
          </cell>
          <cell r="I495">
            <v>3.97</v>
          </cell>
        </row>
        <row r="496">
          <cell r="E496">
            <v>1</v>
          </cell>
          <cell r="H496">
            <v>3.97</v>
          </cell>
          <cell r="I496">
            <v>3.97</v>
          </cell>
        </row>
        <row r="497">
          <cell r="E497">
            <v>1</v>
          </cell>
          <cell r="H497">
            <v>3.88</v>
          </cell>
          <cell r="I497">
            <v>3.88</v>
          </cell>
        </row>
        <row r="498">
          <cell r="E498">
            <v>2</v>
          </cell>
          <cell r="H498">
            <v>4</v>
          </cell>
          <cell r="I498">
            <v>8</v>
          </cell>
        </row>
        <row r="499">
          <cell r="B499" t="str">
            <v>ELEVACION - PROPIEDAD DE TERCEROS (Lado este)</v>
          </cell>
        </row>
        <row r="500">
          <cell r="E500">
            <v>1</v>
          </cell>
          <cell r="H500">
            <v>4.3899999999999997</v>
          </cell>
          <cell r="I500">
            <v>4.3899999999999997</v>
          </cell>
        </row>
        <row r="501">
          <cell r="E501">
            <v>1</v>
          </cell>
          <cell r="H501">
            <v>4.2</v>
          </cell>
          <cell r="I501">
            <v>4.2</v>
          </cell>
        </row>
        <row r="502">
          <cell r="E502">
            <v>1</v>
          </cell>
          <cell r="H502">
            <v>3.95</v>
          </cell>
          <cell r="I502">
            <v>3.95</v>
          </cell>
        </row>
        <row r="503">
          <cell r="E503">
            <v>1</v>
          </cell>
          <cell r="H503">
            <v>4.1500000000000004</v>
          </cell>
          <cell r="I503">
            <v>4.1500000000000004</v>
          </cell>
        </row>
        <row r="504">
          <cell r="E504">
            <v>1</v>
          </cell>
          <cell r="H504">
            <v>4.34</v>
          </cell>
          <cell r="I504">
            <v>4.34</v>
          </cell>
        </row>
        <row r="505">
          <cell r="E505">
            <v>1</v>
          </cell>
          <cell r="H505">
            <v>3.97</v>
          </cell>
          <cell r="I505">
            <v>3.97</v>
          </cell>
        </row>
        <row r="506">
          <cell r="E506">
            <v>1</v>
          </cell>
          <cell r="H506">
            <v>3.96</v>
          </cell>
          <cell r="I506">
            <v>3.96</v>
          </cell>
        </row>
        <row r="507">
          <cell r="E507">
            <v>1</v>
          </cell>
          <cell r="H507">
            <v>3.88</v>
          </cell>
          <cell r="I507">
            <v>3.88</v>
          </cell>
        </row>
        <row r="508">
          <cell r="E508">
            <v>1</v>
          </cell>
          <cell r="H508">
            <v>4</v>
          </cell>
          <cell r="I508">
            <v>4</v>
          </cell>
        </row>
        <row r="509">
          <cell r="E509">
            <v>1</v>
          </cell>
          <cell r="H509">
            <v>4.6500000000000004</v>
          </cell>
          <cell r="I509">
            <v>4.6500000000000004</v>
          </cell>
        </row>
        <row r="510">
          <cell r="B510" t="str">
            <v>ELEVACION - AV. TUPAC AMARU</v>
          </cell>
        </row>
        <row r="511">
          <cell r="E511">
            <v>1</v>
          </cell>
          <cell r="H511">
            <v>4.05</v>
          </cell>
          <cell r="I511">
            <v>4.05</v>
          </cell>
        </row>
        <row r="512">
          <cell r="B512" t="str">
            <v>ELEVACION - PROPIEDAD DE TERCEROS (AV. TUPAC AMARU)</v>
          </cell>
          <cell r="I512">
            <v>0</v>
          </cell>
        </row>
        <row r="513">
          <cell r="E513">
            <v>1</v>
          </cell>
          <cell r="H513">
            <v>4.08</v>
          </cell>
          <cell r="I513">
            <v>4.08</v>
          </cell>
        </row>
        <row r="514">
          <cell r="E514">
            <v>1</v>
          </cell>
          <cell r="H514">
            <v>4</v>
          </cell>
          <cell r="I514">
            <v>4</v>
          </cell>
        </row>
        <row r="515">
          <cell r="E515">
            <v>1</v>
          </cell>
          <cell r="H515">
            <v>4.1500000000000004</v>
          </cell>
          <cell r="I515">
            <v>4.1500000000000004</v>
          </cell>
        </row>
        <row r="516">
          <cell r="E516">
            <v>1</v>
          </cell>
          <cell r="H516">
            <v>4.21</v>
          </cell>
          <cell r="I516">
            <v>4.21</v>
          </cell>
        </row>
        <row r="517">
          <cell r="E517">
            <v>1</v>
          </cell>
          <cell r="H517">
            <v>4</v>
          </cell>
          <cell r="I517">
            <v>4</v>
          </cell>
        </row>
        <row r="518">
          <cell r="E518">
            <v>1</v>
          </cell>
          <cell r="H518">
            <v>4</v>
          </cell>
          <cell r="I518">
            <v>4</v>
          </cell>
        </row>
        <row r="519">
          <cell r="E519">
            <v>1</v>
          </cell>
          <cell r="H519">
            <v>4.03</v>
          </cell>
          <cell r="I519">
            <v>4.03</v>
          </cell>
        </row>
        <row r="520">
          <cell r="E520">
            <v>1</v>
          </cell>
          <cell r="H520">
            <v>4.1100000000000003</v>
          </cell>
          <cell r="I520">
            <v>4.1100000000000003</v>
          </cell>
        </row>
        <row r="521">
          <cell r="E521">
            <v>1</v>
          </cell>
          <cell r="H521">
            <v>4.1900000000000004</v>
          </cell>
          <cell r="I521">
            <v>4.1900000000000004</v>
          </cell>
        </row>
        <row r="522">
          <cell r="E522">
            <v>1</v>
          </cell>
          <cell r="H522">
            <v>4.1100000000000003</v>
          </cell>
          <cell r="I522">
            <v>4.1100000000000003</v>
          </cell>
        </row>
        <row r="523">
          <cell r="E523">
            <v>1</v>
          </cell>
          <cell r="H523">
            <v>4</v>
          </cell>
          <cell r="I523">
            <v>4</v>
          </cell>
        </row>
        <row r="524">
          <cell r="E524">
            <v>1</v>
          </cell>
          <cell r="H524">
            <v>4.79</v>
          </cell>
          <cell r="I524">
            <v>4.79</v>
          </cell>
        </row>
        <row r="525">
          <cell r="E525">
            <v>1</v>
          </cell>
          <cell r="H525">
            <v>4.1500000000000004</v>
          </cell>
          <cell r="I525">
            <v>4.1500000000000004</v>
          </cell>
        </row>
      </sheetData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RESUMEN"/>
      <sheetName val="SUSTENTO"/>
      <sheetName val="CONSOL"/>
      <sheetName val="Sheet1"/>
      <sheetName val="OBRAS NUEVAS-IMP"/>
      <sheetName val="PARAPETO-NO VA"/>
    </sheetNames>
    <sheetDataSet>
      <sheetData sheetId="0"/>
      <sheetData sheetId="1">
        <row r="1">
          <cell r="A1" t="str">
            <v>RESUMEN DE METRADOS - OBRAS PROVISIONALES</v>
          </cell>
        </row>
        <row r="3">
          <cell r="A3" t="str">
            <v>Proyecto:</v>
          </cell>
          <cell r="B3" t="str">
            <v>ELABORACIÓN DEL EXPEDIENTE TÉCNICO DEL PROYECTO “MEJORAMIENTO Y AMPLIACIÓN DE LOS SERVICIOS DE SALUD DEL ESTABLECIMIENTO DE SALUD DE APOYO DE PALPA, DISTRITO DE PALPA - PROVINCIA DE PALPA, DEPARTAMENTO DE ICA”</v>
          </cell>
        </row>
        <row r="5">
          <cell r="A5" t="str">
            <v xml:space="preserve">Ubicación: </v>
          </cell>
          <cell r="B5" t="str">
            <v>DISTRITO DE PALPA – PROVINCIA DE PALPA – REGIÓN ICA</v>
          </cell>
        </row>
        <row r="6">
          <cell r="A6" t="str">
            <v>Fecha:</v>
          </cell>
          <cell r="B6">
            <v>44409</v>
          </cell>
        </row>
        <row r="8">
          <cell r="A8" t="str">
            <v>ITEM</v>
          </cell>
          <cell r="B8" t="str">
            <v>DESCRIPCION</v>
          </cell>
          <cell r="C8" t="str">
            <v>UND.</v>
          </cell>
          <cell r="D8" t="str">
            <v>RESUMEN TOTAL</v>
          </cell>
        </row>
        <row r="10">
          <cell r="A10" t="str">
            <v>01</v>
          </cell>
          <cell r="B10" t="str">
            <v>OBRAS PROVISIONALES, TRABAJOS PRELIMINARES, SEGURIDAD Y SALUD</v>
          </cell>
        </row>
        <row r="11">
          <cell r="A11" t="str">
            <v>01.01</v>
          </cell>
          <cell r="B11" t="str">
            <v>OBRAS PROVISIONALES Y TRABAJOS PRELIMINARES</v>
          </cell>
        </row>
        <row r="12">
          <cell r="A12" t="str">
            <v>01.01.01</v>
          </cell>
          <cell r="B12" t="str">
            <v>CONSTRUCCIONES PROVISIONALES</v>
          </cell>
        </row>
        <row r="13">
          <cell r="A13" t="str">
            <v>01.01.01.01</v>
          </cell>
          <cell r="B13" t="str">
            <v xml:space="preserve">         OFICINAS</v>
          </cell>
        </row>
        <row r="14">
          <cell r="A14" t="str">
            <v>01.01.01.01.01</v>
          </cell>
          <cell r="B14" t="str">
            <v xml:space="preserve">            TABIQUE SIMPLE DE DRYWALL CON UNA PLACA DE FIBROCEMENTO 6 mm POR AMBAS CARAS</v>
          </cell>
          <cell r="C14" t="str">
            <v>m2</v>
          </cell>
          <cell r="D14">
            <v>159.12</v>
          </cell>
        </row>
        <row r="15">
          <cell r="A15" t="str">
            <v>01.01.01.01.02</v>
          </cell>
          <cell r="B15" t="str">
            <v xml:space="preserve">            PISO DE CEMENTO PULIDO Y BRUÑADO, E=2"</v>
          </cell>
          <cell r="C15" t="str">
            <v>m2</v>
          </cell>
          <cell r="D15">
            <v>79.900000000000006</v>
          </cell>
        </row>
        <row r="16">
          <cell r="A16" t="str">
            <v>01.01.01.01.03</v>
          </cell>
          <cell r="B16" t="str">
            <v xml:space="preserve">            PUERTA CONTRAPLACADA CON TRIPLAY 4 mm</v>
          </cell>
          <cell r="C16" t="str">
            <v>m2</v>
          </cell>
          <cell r="D16">
            <v>7.5600000000000005</v>
          </cell>
        </row>
        <row r="17">
          <cell r="A17" t="str">
            <v>01.01.01.01.04</v>
          </cell>
          <cell r="B17" t="str">
            <v xml:space="preserve">            COBERTURA DE TEJA ANDINA</v>
          </cell>
          <cell r="C17" t="str">
            <v>m2</v>
          </cell>
          <cell r="D17">
            <v>88.06</v>
          </cell>
        </row>
        <row r="18">
          <cell r="A18" t="str">
            <v>01.01.01.01.05</v>
          </cell>
          <cell r="B18" t="str">
            <v xml:space="preserve">            VENTANA TIPO FIJO CON CRISTAL TEMPLADO REFLEJANTE 8 mm</v>
          </cell>
          <cell r="C18" t="str">
            <v>m2</v>
          </cell>
          <cell r="D18">
            <v>14.399999999999999</v>
          </cell>
        </row>
        <row r="19">
          <cell r="A19" t="str">
            <v>01.01.01.02</v>
          </cell>
          <cell r="B19" t="str">
            <v xml:space="preserve">         ALMACENES</v>
          </cell>
        </row>
        <row r="20">
          <cell r="A20" t="str">
            <v>01.01.01.02.01</v>
          </cell>
          <cell r="B20" t="str">
            <v xml:space="preserve">            TABIQUE SIMPLE CON TRIPLAY 6 mm (INCLUIDO COLUMNAS DE MADERA)</v>
          </cell>
          <cell r="C20" t="str">
            <v>m2</v>
          </cell>
          <cell r="D20">
            <v>244.44</v>
          </cell>
          <cell r="H20" t="str">
            <v>CIP.53489</v>
          </cell>
        </row>
        <row r="21">
          <cell r="A21" t="str">
            <v>01.01.01.02.02</v>
          </cell>
          <cell r="B21" t="str">
            <v xml:space="preserve">            PISO DE CEMENTO FROTACHADO, E=2"</v>
          </cell>
          <cell r="C21" t="str">
            <v>m2</v>
          </cell>
          <cell r="D21">
            <v>130.83000000000001</v>
          </cell>
        </row>
        <row r="22">
          <cell r="A22" t="str">
            <v>01.01.01.02.03</v>
          </cell>
          <cell r="B22" t="str">
            <v xml:space="preserve">            PUERTA CONTRAPLACADA CON TRIPLAY 4 mm</v>
          </cell>
          <cell r="C22" t="str">
            <v>m2</v>
          </cell>
          <cell r="D22">
            <v>7.56</v>
          </cell>
        </row>
        <row r="23">
          <cell r="A23" t="str">
            <v>01.01.01.02.04</v>
          </cell>
          <cell r="B23" t="str">
            <v xml:space="preserve">            COBERTURA DE TEJA ANDINA</v>
          </cell>
          <cell r="C23" t="str">
            <v>m2</v>
          </cell>
          <cell r="D23">
            <v>134.16</v>
          </cell>
        </row>
        <row r="24">
          <cell r="A24" t="str">
            <v>01.01.01.03</v>
          </cell>
          <cell r="B24" t="str">
            <v xml:space="preserve">         CASETA DE GUARDIANIA</v>
          </cell>
        </row>
        <row r="25">
          <cell r="A25" t="str">
            <v>01.01.01.03.01</v>
          </cell>
          <cell r="B25" t="str">
            <v xml:space="preserve">            MUROS DE LADRILLO KING KONG DE ARCILLA ( A MAQUINA ) DE SOGA MEZCLA C:A 1:4; TIPO IV PARA TARRAJEO</v>
          </cell>
          <cell r="C25" t="str">
            <v>m2</v>
          </cell>
          <cell r="D25">
            <v>15.75</v>
          </cell>
        </row>
        <row r="26">
          <cell r="A26" t="str">
            <v>01.01.01.03.02</v>
          </cell>
          <cell r="B26" t="str">
            <v xml:space="preserve">            TARRAJEO FROTACHADO DE MUROS INTERIORES C/MORT. C:A 1:5, E = 1.5 CM</v>
          </cell>
          <cell r="C26" t="str">
            <v>m2</v>
          </cell>
          <cell r="D26">
            <v>15.75</v>
          </cell>
        </row>
        <row r="27">
          <cell r="A27" t="str">
            <v>01.01.01.03.03</v>
          </cell>
          <cell r="B27" t="str">
            <v xml:space="preserve">            PISO DE CEMENTO FROTACHADO, E=2"</v>
          </cell>
          <cell r="C27" t="str">
            <v>m2</v>
          </cell>
          <cell r="D27">
            <v>4.4000000000000004</v>
          </cell>
        </row>
        <row r="28">
          <cell r="A28" t="str">
            <v>01.01.01.03.04</v>
          </cell>
          <cell r="B28" t="str">
            <v xml:space="preserve">            PUERTA CONTRAPLACADA CON TRIPLAY 4 mm</v>
          </cell>
          <cell r="C28" t="str">
            <v>m2</v>
          </cell>
          <cell r="D28">
            <v>1.8900000000000001</v>
          </cell>
        </row>
        <row r="29">
          <cell r="A29" t="str">
            <v>01.01.01.03.05</v>
          </cell>
          <cell r="B29" t="str">
            <v xml:space="preserve">            COBERTURA DE TEJA ANDINA</v>
          </cell>
          <cell r="C29" t="str">
            <v>m2</v>
          </cell>
          <cell r="D29">
            <v>7.28</v>
          </cell>
        </row>
        <row r="30">
          <cell r="A30" t="str">
            <v>01.01.01.03.06</v>
          </cell>
          <cell r="B30" t="str">
            <v xml:space="preserve">            VENTANA TIPO FIJO CON CRISTAL TEMPLADO REFLEJANTE 8 mm</v>
          </cell>
          <cell r="C30" t="str">
            <v>m2</v>
          </cell>
          <cell r="D30">
            <v>1.08</v>
          </cell>
        </row>
        <row r="31">
          <cell r="A31" t="str">
            <v>01.01.01.04</v>
          </cell>
          <cell r="B31" t="str">
            <v xml:space="preserve">         COMEDORES</v>
          </cell>
        </row>
        <row r="32">
          <cell r="A32" t="str">
            <v>01.01.01.04.01</v>
          </cell>
          <cell r="B32" t="str">
            <v xml:space="preserve">            TABIQUE SIMPLE CON TRIPLAY 6 mm (INCLUIDO COLUMNAS DE MADERA)</v>
          </cell>
          <cell r="C32" t="str">
            <v>m2</v>
          </cell>
          <cell r="D32">
            <v>170.52</v>
          </cell>
        </row>
        <row r="33">
          <cell r="A33" t="str">
            <v>01.01.01.04.02</v>
          </cell>
          <cell r="B33" t="str">
            <v xml:space="preserve">            PISO DE CEMENTO FROTACHADO, E=2"</v>
          </cell>
          <cell r="C33" t="str">
            <v>m2</v>
          </cell>
          <cell r="D33">
            <v>85.18</v>
          </cell>
        </row>
        <row r="34">
          <cell r="A34" t="str">
            <v>01.01.01.04.03</v>
          </cell>
          <cell r="B34" t="str">
            <v xml:space="preserve">            PUERTA CONTRAPLACADA CON TRIPLAY 4 mm</v>
          </cell>
          <cell r="C34" t="str">
            <v>m2</v>
          </cell>
          <cell r="D34">
            <v>5.04</v>
          </cell>
        </row>
        <row r="35">
          <cell r="A35" t="str">
            <v>01.01.01.04.04</v>
          </cell>
          <cell r="B35" t="str">
            <v xml:space="preserve">            COBERTURA DE TEJA ANDINA</v>
          </cell>
          <cell r="C35" t="str">
            <v>m2</v>
          </cell>
          <cell r="D35">
            <v>96.81</v>
          </cell>
        </row>
        <row r="36">
          <cell r="A36" t="str">
            <v>01.01.01.05</v>
          </cell>
          <cell r="B36" t="str">
            <v xml:space="preserve">         VESTUARIOS</v>
          </cell>
          <cell r="D36">
            <v>0</v>
          </cell>
        </row>
        <row r="37">
          <cell r="A37" t="str">
            <v>01.01.01.05.01</v>
          </cell>
          <cell r="B37" t="str">
            <v xml:space="preserve">            MUROS DE LADRILLO KING KONG DE ARCILLA ( A MAQUINA ) DE SOGA MEZCLA C:A 1:4; TIPO IV PARA TARRAJEO</v>
          </cell>
          <cell r="C37" t="str">
            <v>m2</v>
          </cell>
          <cell r="D37">
            <v>29.232000000000006</v>
          </cell>
        </row>
        <row r="38">
          <cell r="A38" t="str">
            <v>01.01.01.05.02</v>
          </cell>
          <cell r="B38" t="str">
            <v xml:space="preserve">            TARRAJEO FROTACHADO DE MUROS INTERIORES C/MORT. C:A 1:5, E = 1.5 CM</v>
          </cell>
          <cell r="C38" t="str">
            <v>m2</v>
          </cell>
          <cell r="D38">
            <v>29.232000000000006</v>
          </cell>
        </row>
        <row r="39">
          <cell r="A39" t="str">
            <v>01.01.01.05.03</v>
          </cell>
          <cell r="B39" t="str">
            <v xml:space="preserve">            TARRAJEO CON IMPERMEABILIZANTE HIDRÓFUGO ACABADO PULIDO MEZC. C:A 1/5 e=1.5 CM*</v>
          </cell>
          <cell r="C39" t="str">
            <v>m2</v>
          </cell>
          <cell r="D39">
            <v>29.232000000000006</v>
          </cell>
        </row>
        <row r="40">
          <cell r="A40" t="str">
            <v>01.01.01.05.04</v>
          </cell>
          <cell r="B40" t="str">
            <v xml:space="preserve">            PISO DE CEMENTO FROTACHADO, E=2"</v>
          </cell>
          <cell r="C40" t="str">
            <v>m2</v>
          </cell>
          <cell r="D40">
            <v>95.97</v>
          </cell>
        </row>
        <row r="41">
          <cell r="A41" t="str">
            <v>01.01.01.05.05</v>
          </cell>
          <cell r="B41" t="str">
            <v xml:space="preserve">            PUERTA CONTRAPLACADA CON TRIPLAY 4 mm</v>
          </cell>
          <cell r="C41" t="str">
            <v>m2</v>
          </cell>
          <cell r="D41">
            <v>2.52</v>
          </cell>
        </row>
        <row r="42">
          <cell r="A42" t="str">
            <v>01.01.01.05.06</v>
          </cell>
          <cell r="B42" t="str">
            <v xml:space="preserve">            COBERTURA DE TEJA ANDINA</v>
          </cell>
          <cell r="C42" t="str">
            <v>m2</v>
          </cell>
          <cell r="D42">
            <v>45.93</v>
          </cell>
        </row>
        <row r="43">
          <cell r="A43" t="str">
            <v>01.01.01.05.07</v>
          </cell>
          <cell r="B43" t="str">
            <v xml:space="preserve">            VENTANA TIPO FIJO CON CRISTAL TEMPLADO REFLEJANTE 8 mm</v>
          </cell>
          <cell r="C43" t="str">
            <v>m2</v>
          </cell>
          <cell r="D43">
            <v>1.62</v>
          </cell>
        </row>
        <row r="44">
          <cell r="A44" t="str">
            <v>01.01.01.05.08</v>
          </cell>
          <cell r="B44" t="str">
            <v xml:space="preserve">            BANCA DE MADERA</v>
          </cell>
          <cell r="C44" t="str">
            <v>m2</v>
          </cell>
          <cell r="D44">
            <v>1.7999999999999998</v>
          </cell>
        </row>
        <row r="45">
          <cell r="A45" t="str">
            <v>01.01.01.06</v>
          </cell>
          <cell r="B45" t="str">
            <v xml:space="preserve">         SERVICIOS HIGIENICOS</v>
          </cell>
          <cell r="D45">
            <v>0</v>
          </cell>
        </row>
        <row r="46">
          <cell r="A46" t="str">
            <v>01.01.01.06.01</v>
          </cell>
          <cell r="B46" t="str">
            <v xml:space="preserve">           ALQUILER SERVICIOS HIGIENICOS PORTATIL+URINARIO</v>
          </cell>
          <cell r="C46" t="str">
            <v>mes</v>
          </cell>
          <cell r="D46">
            <v>12</v>
          </cell>
        </row>
        <row r="47">
          <cell r="A47" t="str">
            <v>01.01.01.06.02</v>
          </cell>
          <cell r="B47" t="str">
            <v xml:space="preserve">            ALQUILER SSHH PORTATIL SANITARIOS TAZA MÓVIL+LAVADERO</v>
          </cell>
          <cell r="C47" t="str">
            <v>mes</v>
          </cell>
          <cell r="D47">
            <v>12</v>
          </cell>
        </row>
        <row r="48">
          <cell r="A48" t="str">
            <v>01.01.01.06.03</v>
          </cell>
          <cell r="B48" t="str">
            <v xml:space="preserve">            ALQUILER DUCHA PORTÁTIL</v>
          </cell>
          <cell r="C48" t="str">
            <v>mes</v>
          </cell>
          <cell r="D48">
            <v>12</v>
          </cell>
        </row>
        <row r="49">
          <cell r="A49" t="str">
            <v>01.01.01.06.04</v>
          </cell>
          <cell r="B49" t="str">
            <v xml:space="preserve">            ALQUILER LAVAMANOS PORTÁTIL</v>
          </cell>
          <cell r="C49" t="str">
            <v>mes</v>
          </cell>
          <cell r="D49">
            <v>12</v>
          </cell>
        </row>
        <row r="50">
          <cell r="A50" t="str">
            <v>01.01.01.06.05</v>
          </cell>
          <cell r="B50" t="str">
            <v xml:space="preserve">            BIDÓN QUÍMICO</v>
          </cell>
          <cell r="C50" t="str">
            <v>mes</v>
          </cell>
          <cell r="D50">
            <v>12</v>
          </cell>
        </row>
        <row r="51">
          <cell r="A51" t="str">
            <v>01.01.01.07</v>
          </cell>
          <cell r="B51" t="str">
            <v xml:space="preserve">         CERCOS</v>
          </cell>
          <cell r="D51">
            <v>0</v>
          </cell>
        </row>
        <row r="52">
          <cell r="A52" t="str">
            <v>01.01.01.07.01</v>
          </cell>
          <cell r="B52" t="str">
            <v xml:space="preserve">            CERCO PROVISIONAL DE PLANCHA METÁLICA ACANALADA H=3.00 m</v>
          </cell>
          <cell r="C52" t="str">
            <v>m</v>
          </cell>
          <cell r="D52">
            <v>357.47</v>
          </cell>
        </row>
        <row r="53">
          <cell r="A53" t="str">
            <v>01.01.01.08</v>
          </cell>
          <cell r="B53" t="str">
            <v xml:space="preserve">         CARTELES</v>
          </cell>
          <cell r="D53">
            <v>0</v>
          </cell>
        </row>
        <row r="54">
          <cell r="A54" t="str">
            <v>01.01.01.08.01</v>
          </cell>
          <cell r="B54" t="str">
            <v xml:space="preserve">            CARTEL DE IDENTIFICACION DE LA OBRA 3.60 m x 2.40 m</v>
          </cell>
          <cell r="C54" t="str">
            <v>und</v>
          </cell>
          <cell r="D54">
            <v>1</v>
          </cell>
        </row>
        <row r="55">
          <cell r="A55" t="str">
            <v>01.01.02</v>
          </cell>
          <cell r="B55" t="str">
            <v xml:space="preserve">         INSTALACIONES PROVISIONALES</v>
          </cell>
          <cell r="D55">
            <v>0</v>
          </cell>
        </row>
        <row r="56">
          <cell r="A56" t="str">
            <v>01.01.02.01</v>
          </cell>
          <cell r="B56" t="str">
            <v xml:space="preserve">         AGUA PARA LA CONSTRUCCION</v>
          </cell>
          <cell r="D56">
            <v>0</v>
          </cell>
        </row>
        <row r="57">
          <cell r="A57" t="str">
            <v>01.01.02.01.01</v>
          </cell>
          <cell r="B57" t="str">
            <v xml:space="preserve">            OBTENCION DEL SERVICIO</v>
          </cell>
          <cell r="C57" t="str">
            <v>glb</v>
          </cell>
          <cell r="D57">
            <v>1</v>
          </cell>
        </row>
        <row r="58">
          <cell r="A58" t="str">
            <v>01.01.02.01.02</v>
          </cell>
          <cell r="B58" t="str">
            <v xml:space="preserve">            CONSUMO Y DISTRIBUCION</v>
          </cell>
          <cell r="C58" t="str">
            <v>mes</v>
          </cell>
          <cell r="D58">
            <v>12</v>
          </cell>
        </row>
        <row r="59">
          <cell r="A59" t="str">
            <v>01.01.02.02</v>
          </cell>
          <cell r="B59" t="str">
            <v xml:space="preserve">         DESAGUE PARA LA CONSTRUCCION</v>
          </cell>
          <cell r="D59">
            <v>0</v>
          </cell>
        </row>
        <row r="60">
          <cell r="A60" t="str">
            <v>01.01.02.02.01</v>
          </cell>
          <cell r="B60" t="str">
            <v xml:space="preserve">            DESAGUE PARA LA CONSTRUCCION</v>
          </cell>
          <cell r="C60" t="str">
            <v>glb</v>
          </cell>
          <cell r="D60">
            <v>1</v>
          </cell>
        </row>
        <row r="61">
          <cell r="A61" t="str">
            <v>01.01.02.03</v>
          </cell>
          <cell r="B61" t="str">
            <v xml:space="preserve">         ENERGIA ELECTRICA PROVISIONAL</v>
          </cell>
          <cell r="D61">
            <v>0</v>
          </cell>
        </row>
        <row r="62">
          <cell r="A62" t="str">
            <v>01.01.02.03.01</v>
          </cell>
          <cell r="B62" t="str">
            <v xml:space="preserve">            OBTENCION DEL SERVICIO EE</v>
          </cell>
          <cell r="C62" t="str">
            <v>glb</v>
          </cell>
          <cell r="D62">
            <v>1</v>
          </cell>
        </row>
        <row r="63">
          <cell r="A63" t="str">
            <v>01.01.02.03.02</v>
          </cell>
          <cell r="B63" t="str">
            <v xml:space="preserve">            CONSUMO Y DISTRIBUCIÓN EE</v>
          </cell>
          <cell r="C63" t="str">
            <v>mes</v>
          </cell>
          <cell r="D63">
            <v>12</v>
          </cell>
        </row>
        <row r="64">
          <cell r="A64" t="str">
            <v>01.01.03</v>
          </cell>
          <cell r="B64" t="str">
            <v xml:space="preserve">          TRABAJOS PRELIMINARES</v>
          </cell>
          <cell r="D64">
            <v>0</v>
          </cell>
        </row>
        <row r="65">
          <cell r="A65" t="str">
            <v>01.01.03.01</v>
          </cell>
          <cell r="B65" t="str">
            <v xml:space="preserve">            ELIMINACION DE MALEZA Y ARBUSTOS DE FACIL EXTRACCION</v>
          </cell>
          <cell r="C65" t="str">
            <v>m2</v>
          </cell>
          <cell r="D65">
            <v>8578.3783000000021</v>
          </cell>
        </row>
        <row r="66">
          <cell r="A66" t="str">
            <v>01.01.04</v>
          </cell>
          <cell r="B66" t="str">
            <v xml:space="preserve">            DESMONTAJES Y/O DEMOLICIONES</v>
          </cell>
          <cell r="D66">
            <v>0</v>
          </cell>
        </row>
        <row r="67">
          <cell r="A67" t="str">
            <v>01.01.04.01</v>
          </cell>
          <cell r="B67" t="str">
            <v xml:space="preserve">            DESMONTAJE </v>
          </cell>
          <cell r="D67">
            <v>0</v>
          </cell>
        </row>
        <row r="68">
          <cell r="A68" t="str">
            <v>01.01.04.01.01</v>
          </cell>
          <cell r="B68" t="str">
            <v xml:space="preserve">            DESMONTAJE DE PUERTAS</v>
          </cell>
          <cell r="C68" t="str">
            <v>und</v>
          </cell>
          <cell r="D68">
            <v>154</v>
          </cell>
        </row>
        <row r="69">
          <cell r="A69" t="str">
            <v>01.01.04.01.02</v>
          </cell>
          <cell r="B69" t="str">
            <v xml:space="preserve">             DESMONTAJE DE VENTANAS</v>
          </cell>
          <cell r="C69" t="str">
            <v>und</v>
          </cell>
          <cell r="D69">
            <v>115</v>
          </cell>
        </row>
        <row r="70">
          <cell r="A70" t="str">
            <v>01.01.04.02</v>
          </cell>
          <cell r="B70" t="str">
            <v xml:space="preserve">             DEMOLICIONES</v>
          </cell>
          <cell r="D70">
            <v>0</v>
          </cell>
        </row>
        <row r="71">
          <cell r="A71" t="str">
            <v>01.01.04.02.01</v>
          </cell>
          <cell r="B71" t="str">
            <v xml:space="preserve">             DEMOLICON ESTRUCTURAS</v>
          </cell>
          <cell r="C71" t="str">
            <v>m3</v>
          </cell>
          <cell r="D71">
            <v>1160.5563002808965</v>
          </cell>
        </row>
        <row r="72">
          <cell r="A72" t="str">
            <v>01.01.04.02.02</v>
          </cell>
          <cell r="B72" t="str">
            <v xml:space="preserve">             DEMOLICION DE VEREDAS</v>
          </cell>
          <cell r="C72" t="str">
            <v>m3</v>
          </cell>
          <cell r="D72">
            <v>162.56669999999997</v>
          </cell>
        </row>
        <row r="73">
          <cell r="A73" t="str">
            <v>01.01.04.02.03</v>
          </cell>
          <cell r="B73" t="str">
            <v xml:space="preserve">             DEMOLICION DE LOSA VEHICULAR</v>
          </cell>
          <cell r="C73" t="str">
            <v>m3</v>
          </cell>
          <cell r="D73">
            <v>309.69000000000005</v>
          </cell>
        </row>
        <row r="74">
          <cell r="A74" t="str">
            <v>01.01.04.02.04</v>
          </cell>
          <cell r="B74" t="str">
            <v xml:space="preserve">             DEMOLICON SARDINEL</v>
          </cell>
          <cell r="C74" t="str">
            <v>m3</v>
          </cell>
          <cell r="D74">
            <v>13.54476</v>
          </cell>
        </row>
        <row r="75">
          <cell r="A75" t="str">
            <v>01.01.04.03</v>
          </cell>
          <cell r="B75" t="str">
            <v xml:space="preserve">            ACARREO Y ELIMINACIÓN</v>
          </cell>
        </row>
        <row r="76">
          <cell r="A76" t="str">
            <v>01.01.04.03.01</v>
          </cell>
          <cell r="B76" t="str">
            <v xml:space="preserve">            ACARREO INTERNO, PROCEDENTE DE LAS DEMOLICION</v>
          </cell>
          <cell r="C76" t="str">
            <v>m3</v>
          </cell>
          <cell r="D76">
            <v>2140.2650883651659</v>
          </cell>
        </row>
        <row r="77">
          <cell r="A77" t="str">
            <v>01.01.04.03.02</v>
          </cell>
          <cell r="B77" t="str">
            <v xml:space="preserve">            ELIMINACION DE DEMOLICIÓN</v>
          </cell>
          <cell r="C77" t="str">
            <v>m3</v>
          </cell>
          <cell r="D77">
            <v>2140.2650883651659</v>
          </cell>
        </row>
        <row r="78">
          <cell r="A78" t="str">
            <v>01.01.05</v>
          </cell>
          <cell r="B78" t="str">
            <v xml:space="preserve">           TRANSPORTE VERTICAL Y HORIZONTAL</v>
          </cell>
          <cell r="D78">
            <v>0</v>
          </cell>
        </row>
        <row r="79">
          <cell r="A79" t="str">
            <v>01.01.05.01</v>
          </cell>
          <cell r="B79" t="str">
            <v xml:space="preserve">            TRANSPORTE VERTICAL DE MATERIALES</v>
          </cell>
          <cell r="C79" t="str">
            <v>mes</v>
          </cell>
          <cell r="D79">
            <v>12</v>
          </cell>
        </row>
        <row r="80">
          <cell r="A80" t="str">
            <v>01.01.05.02</v>
          </cell>
          <cell r="B80" t="str">
            <v xml:space="preserve">            TRANSPORTE HORIZONTAL DE MATERIALES</v>
          </cell>
          <cell r="C80" t="str">
            <v>mes</v>
          </cell>
          <cell r="D80">
            <v>12</v>
          </cell>
        </row>
        <row r="81">
          <cell r="A81" t="str">
            <v>01.01.05.03</v>
          </cell>
          <cell r="B81" t="str">
            <v xml:space="preserve">            MOVILIZACION Y DESMOVILIZACION DE MAQUINARIA Y HERRAMIENTAS</v>
          </cell>
          <cell r="C81" t="str">
            <v>glb</v>
          </cell>
          <cell r="D81">
            <v>1</v>
          </cell>
        </row>
        <row r="82">
          <cell r="A82" t="str">
            <v>01.01.06</v>
          </cell>
          <cell r="B82" t="str">
            <v xml:space="preserve">            APUNTALAMIENTO DE CONTRUCCION EXISTENTE</v>
          </cell>
          <cell r="D82">
            <v>0</v>
          </cell>
        </row>
        <row r="83">
          <cell r="A83" t="str">
            <v>01.01.06.01</v>
          </cell>
          <cell r="B83" t="str">
            <v xml:space="preserve">            APUNTALAMIENTO DE CONSTRUCCION EXISTENTE</v>
          </cell>
          <cell r="C83" t="str">
            <v>glb</v>
          </cell>
          <cell r="D83">
            <v>1</v>
          </cell>
        </row>
        <row r="84">
          <cell r="A84" t="str">
            <v>01.01.07</v>
          </cell>
          <cell r="B84" t="str">
            <v xml:space="preserve">           TRAZOS, NIVELES Y REPLANTEO</v>
          </cell>
          <cell r="D84">
            <v>0</v>
          </cell>
        </row>
        <row r="85">
          <cell r="A85" t="str">
            <v>01.03.07.01</v>
          </cell>
          <cell r="B85" t="str">
            <v xml:space="preserve">            TRAZO, REPLANTEO Y NIVELACION PRELIMINAR</v>
          </cell>
          <cell r="C85" t="str">
            <v>m2</v>
          </cell>
          <cell r="D85">
            <v>8578.3783000000021</v>
          </cell>
        </row>
        <row r="86">
          <cell r="A86" t="str">
            <v>01.03.07.02</v>
          </cell>
          <cell r="B86" t="str">
            <v xml:space="preserve">             REPLANTEO DURANTE LA OBRA</v>
          </cell>
          <cell r="C86" t="str">
            <v>m2</v>
          </cell>
          <cell r="D86">
            <v>3225.4584000000004</v>
          </cell>
        </row>
        <row r="87">
          <cell r="A87" t="str">
            <v>01.01.08</v>
          </cell>
          <cell r="B87" t="str">
            <v xml:space="preserve">             FLETE TERRESTRE</v>
          </cell>
          <cell r="D87">
            <v>0</v>
          </cell>
        </row>
        <row r="88">
          <cell r="A88" t="str">
            <v>01.04.08.01</v>
          </cell>
          <cell r="B88" t="str">
            <v xml:space="preserve">             FLETE TERRESTRE - DISTANCIA PROMEDIO DE 1000 A 1500 Km</v>
          </cell>
          <cell r="C88" t="str">
            <v>glb</v>
          </cell>
          <cell r="D88">
            <v>1</v>
          </cell>
        </row>
        <row r="89">
          <cell r="A89" t="str">
            <v>01.02</v>
          </cell>
          <cell r="B89" t="str">
            <v xml:space="preserve">            SEGURIDAD Y SALUD</v>
          </cell>
          <cell r="D89">
            <v>0</v>
          </cell>
        </row>
        <row r="90">
          <cell r="A90" t="str">
            <v>01.02.01</v>
          </cell>
          <cell r="B90" t="str">
            <v xml:space="preserve">             ELABORACIÓN, IMPLEMENTACIÓN Y ADMINISTRACIÓN DEL PLAN DE SEGURIDAD Y SALUD EN EL TRABAJO</v>
          </cell>
          <cell r="C90" t="str">
            <v>glb</v>
          </cell>
          <cell r="D90">
            <v>1</v>
          </cell>
        </row>
        <row r="91">
          <cell r="A91" t="str">
            <v>01.02.02</v>
          </cell>
          <cell r="B91" t="str">
            <v xml:space="preserve">             EQUIPOS DE PROTECCIÓN INDIVIDUAL</v>
          </cell>
          <cell r="C91" t="str">
            <v>und</v>
          </cell>
          <cell r="D91">
            <v>120</v>
          </cell>
        </row>
        <row r="92">
          <cell r="A92" t="str">
            <v>01.02.03</v>
          </cell>
          <cell r="B92" t="str">
            <v xml:space="preserve">             EQUIPOS DE PROTECCIÓN COLECTIVA</v>
          </cell>
          <cell r="C92" t="str">
            <v>glb</v>
          </cell>
          <cell r="D92">
            <v>1</v>
          </cell>
        </row>
        <row r="93">
          <cell r="A93" t="str">
            <v>01.02.04</v>
          </cell>
          <cell r="B93" t="str">
            <v xml:space="preserve">            SEÑALIZACIÓN TEMPORAL DE SEGURIDAD</v>
          </cell>
          <cell r="C93" t="str">
            <v>glb</v>
          </cell>
          <cell r="D93">
            <v>1</v>
          </cell>
        </row>
        <row r="94">
          <cell r="A94" t="str">
            <v>01.02.05</v>
          </cell>
          <cell r="B94" t="str">
            <v xml:space="preserve">           CAPACITACIÓN EN SEGURIDAD Y SALUD</v>
          </cell>
          <cell r="C94" t="str">
            <v>glb</v>
          </cell>
          <cell r="D94">
            <v>1</v>
          </cell>
        </row>
        <row r="95">
          <cell r="A95" t="str">
            <v>01.02.06</v>
          </cell>
          <cell r="B95" t="str">
            <v xml:space="preserve">           RECURSOS PARA RESPUESTAS ANTE EMERGENCIAS EN SEGURIDAD Y SALUD DURANTE EL TRABAJO</v>
          </cell>
          <cell r="C95" t="str">
            <v>glb</v>
          </cell>
          <cell r="D95">
            <v>1</v>
          </cell>
        </row>
        <row r="96">
          <cell r="A96" t="str">
            <v>01.03</v>
          </cell>
          <cell r="B96" t="str">
            <v xml:space="preserve">            IMPLEMENTACIÓN DE LAS MEDIDAS DE MITIGACIÓN AMBIENTAL</v>
          </cell>
          <cell r="D96">
            <v>0</v>
          </cell>
        </row>
        <row r="97">
          <cell r="A97" t="str">
            <v>01.03.01</v>
          </cell>
          <cell r="B97" t="str">
            <v xml:space="preserve">            MEDIDAS DE MITIGACIÓN AMBIENTAL POR CONTAMINACIÓN DE AIRE Y RUIDO</v>
          </cell>
          <cell r="C97" t="str">
            <v>glb</v>
          </cell>
          <cell r="D97">
            <v>1</v>
          </cell>
        </row>
        <row r="98">
          <cell r="A98" t="str">
            <v>01.03.02</v>
          </cell>
          <cell r="B98" t="str">
            <v xml:space="preserve">            MEDIDAS DE MITIGACIÓN AMBIENTAL POR CONTAMINACIÓN DE SUELOS</v>
          </cell>
          <cell r="C98" t="str">
            <v>glb</v>
          </cell>
          <cell r="D98">
            <v>1</v>
          </cell>
        </row>
        <row r="99">
          <cell r="A99" t="str">
            <v>01.03.03</v>
          </cell>
          <cell r="B99" t="str">
            <v xml:space="preserve">            MEDIDAS DE MITIGACIÓN AMBIENTAL POR RESIDUOS SOLIDOS</v>
          </cell>
          <cell r="C99" t="str">
            <v>glb</v>
          </cell>
          <cell r="D99">
            <v>1</v>
          </cell>
        </row>
        <row r="100">
          <cell r="A100" t="str">
            <v>01.03.04</v>
          </cell>
          <cell r="B100" t="str">
            <v xml:space="preserve">            EDUCACIÓN AMBIENTAL</v>
          </cell>
          <cell r="C100" t="str">
            <v>glb</v>
          </cell>
          <cell r="D100">
            <v>1</v>
          </cell>
        </row>
        <row r="101">
          <cell r="A101" t="str">
            <v>01.03.05</v>
          </cell>
          <cell r="B101" t="str">
            <v xml:space="preserve">            IMPLEMENTACIÓN DE MEDIDAS DE SEGUIMIENTO Y CONTROL AMBIENTAL</v>
          </cell>
          <cell r="C101" t="str">
            <v>glb</v>
          </cell>
          <cell r="D101">
            <v>1</v>
          </cell>
        </row>
        <row r="102">
          <cell r="A102" t="str">
            <v>01.03.06</v>
          </cell>
          <cell r="B102" t="str">
            <v xml:space="preserve">           TRATAMIENTO DE RESIDUOS SOLIDOS BIOCONTAMINADOS </v>
          </cell>
          <cell r="C102" t="str">
            <v>glb</v>
          </cell>
          <cell r="D102">
            <v>1</v>
          </cell>
        </row>
        <row r="103">
          <cell r="A103" t="str">
            <v>01.03.07</v>
          </cell>
          <cell r="B103" t="str">
            <v xml:space="preserve">           PLAN DE MONITOREO ARQUEOLÓGICO</v>
          </cell>
          <cell r="C103" t="str">
            <v>glb</v>
          </cell>
          <cell r="D103">
            <v>1</v>
          </cell>
        </row>
        <row r="104">
          <cell r="A104" t="str">
            <v>01.04</v>
          </cell>
          <cell r="B104" t="str">
            <v xml:space="preserve">           PLAN COVID-19</v>
          </cell>
          <cell r="D104">
            <v>0</v>
          </cell>
        </row>
        <row r="105">
          <cell r="A105" t="str">
            <v>01.04.01</v>
          </cell>
          <cell r="B105" t="str">
            <v xml:space="preserve">           ACTIVIDADES DE PREVENCIÓN DEL COVID-19</v>
          </cell>
          <cell r="D105">
            <v>0</v>
          </cell>
        </row>
        <row r="106">
          <cell r="A106" t="str">
            <v>01.04.01.01</v>
          </cell>
          <cell r="B106" t="str">
            <v xml:space="preserve">            ELABORACIÓN DEL PLAN DE VIGILANCIA, PREVENCIÓN Y CONTROL DEL COVID-19</v>
          </cell>
          <cell r="C106" t="str">
            <v>glb</v>
          </cell>
          <cell r="D106">
            <v>1</v>
          </cell>
        </row>
        <row r="107">
          <cell r="A107" t="str">
            <v>01.04.01.02</v>
          </cell>
          <cell r="B107" t="str">
            <v xml:space="preserve">            LIMPIEZA Y DESINFECCIÓN EN OBRA</v>
          </cell>
          <cell r="C107" t="str">
            <v>mes</v>
          </cell>
          <cell r="D107">
            <v>12</v>
          </cell>
        </row>
        <row r="108">
          <cell r="A108" t="str">
            <v>01.04.01.03</v>
          </cell>
          <cell r="B108" t="str">
            <v xml:space="preserve">            EVALUACIÓN DE LA CONDICIÓN DE SALUD DEL TRABAJADOR (PREVIO INGRESO O REINCORPORACION)</v>
          </cell>
          <cell r="C108" t="str">
            <v>glb</v>
          </cell>
          <cell r="D108">
            <v>1</v>
          </cell>
        </row>
        <row r="109">
          <cell r="A109" t="str">
            <v>01.04.01.04</v>
          </cell>
          <cell r="B109" t="str">
            <v xml:space="preserve">            LAVADO Y DESINFECCIÓN DE MANOS Y/O PIES</v>
          </cell>
          <cell r="C109" t="str">
            <v>glb</v>
          </cell>
          <cell r="D109">
            <v>1</v>
          </cell>
        </row>
        <row r="110">
          <cell r="A110" t="str">
            <v>01.04.01.05</v>
          </cell>
          <cell r="B110" t="str">
            <v xml:space="preserve">            SENSIBILIZACIÓN DE LA PREVENCIÓN DEL CONTAGIO COVID-19 EN OBRA</v>
          </cell>
          <cell r="C110" t="str">
            <v>glb</v>
          </cell>
          <cell r="D110">
            <v>1</v>
          </cell>
        </row>
        <row r="111">
          <cell r="A111" t="str">
            <v>01.04.01.06</v>
          </cell>
          <cell r="B111" t="str">
            <v xml:space="preserve">            MEDIDAS PREVENTIVAS COLECTIVAS</v>
          </cell>
          <cell r="C111" t="str">
            <v>glb</v>
          </cell>
          <cell r="D111">
            <v>1</v>
          </cell>
        </row>
        <row r="112">
          <cell r="A112" t="str">
            <v>01.04.01.07</v>
          </cell>
          <cell r="B112" t="str">
            <v xml:space="preserve">            MEDIDAS PREVENTIVAS PERSONAL</v>
          </cell>
          <cell r="C112" t="str">
            <v>glb</v>
          </cell>
          <cell r="D112">
            <v>1</v>
          </cell>
        </row>
        <row r="113">
          <cell r="A113" t="str">
            <v>01.04.01.08</v>
          </cell>
          <cell r="B113" t="str">
            <v xml:space="preserve">            VIGILANCIA DE LA SALUD DEL TRABAJADOR (CONTEXTO COVID-19)</v>
          </cell>
          <cell r="C113" t="str">
            <v>glb</v>
          </cell>
          <cell r="D113">
            <v>1</v>
          </cell>
        </row>
        <row r="114">
          <cell r="A114" t="str">
            <v>01.04.02</v>
          </cell>
          <cell r="B114" t="str">
            <v xml:space="preserve">            EQUIPAMIENTO Y PERSONAL</v>
          </cell>
          <cell r="D114">
            <v>0</v>
          </cell>
        </row>
        <row r="115">
          <cell r="A115" t="str">
            <v>01.04.02.01</v>
          </cell>
          <cell r="B115" t="str">
            <v xml:space="preserve">            EQUIPAMIENTO PARA LA VIGILANCIA DE LA SALUD</v>
          </cell>
          <cell r="C115" t="str">
            <v>glb</v>
          </cell>
          <cell r="D115">
            <v>1</v>
          </cell>
        </row>
        <row r="116">
          <cell r="A116" t="str">
            <v>01.04.02.02</v>
          </cell>
          <cell r="B116" t="str">
            <v xml:space="preserve">            PROFESIONAL MÉDICO Y/O DE LA SALUD (ENFERMERA)</v>
          </cell>
          <cell r="C116" t="str">
            <v>mes</v>
          </cell>
          <cell r="D116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GRESO DATOS"/>
      <sheetName val="PRECIOS"/>
      <sheetName val="TABLAS "/>
    </sheetNames>
    <sheetDataSet>
      <sheetData sheetId="0" refreshError="1"/>
      <sheetData sheetId="1" refreshError="1"/>
      <sheetData sheetId="2">
        <row r="5">
          <cell r="B5" t="str">
            <v>POLOS</v>
          </cell>
          <cell r="C5" t="str">
            <v>US$</v>
          </cell>
        </row>
        <row r="6">
          <cell r="B6">
            <v>8</v>
          </cell>
          <cell r="C6">
            <v>67</v>
          </cell>
        </row>
        <row r="7">
          <cell r="B7">
            <v>12</v>
          </cell>
          <cell r="C7">
            <v>79</v>
          </cell>
        </row>
        <row r="8">
          <cell r="B8">
            <v>16</v>
          </cell>
          <cell r="C8">
            <v>102</v>
          </cell>
        </row>
        <row r="9">
          <cell r="B9">
            <v>24</v>
          </cell>
          <cell r="C9">
            <v>118</v>
          </cell>
        </row>
        <row r="10">
          <cell r="B10">
            <v>12</v>
          </cell>
          <cell r="C10">
            <v>79</v>
          </cell>
        </row>
        <row r="11">
          <cell r="B11">
            <v>18</v>
          </cell>
          <cell r="C11">
            <v>102</v>
          </cell>
        </row>
        <row r="12">
          <cell r="B12">
            <v>24</v>
          </cell>
          <cell r="C12">
            <v>118</v>
          </cell>
        </row>
        <row r="13">
          <cell r="B13">
            <v>30</v>
          </cell>
          <cell r="C13">
            <v>145</v>
          </cell>
        </row>
        <row r="14">
          <cell r="B14">
            <v>36</v>
          </cell>
          <cell r="C14">
            <v>169</v>
          </cell>
        </row>
        <row r="15">
          <cell r="B15">
            <v>42</v>
          </cell>
          <cell r="C15">
            <v>202</v>
          </cell>
        </row>
        <row r="16">
          <cell r="B16">
            <v>48</v>
          </cell>
          <cell r="C16">
            <v>226</v>
          </cell>
        </row>
        <row r="17">
          <cell r="B17">
            <v>54</v>
          </cell>
          <cell r="C17">
            <v>242</v>
          </cell>
        </row>
      </sheetData>
      <sheetData sheetId="3">
        <row r="3">
          <cell r="D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OBRAS PROVISIONALES"/>
      <sheetName val="TRABAJOS PRELIMINARES"/>
      <sheetName val="SEGURIDAD Y SALUD"/>
      <sheetName val="MOVIMIENTO DE TIERRAS"/>
      <sheetName val="CALZADURA"/>
      <sheetName val="SOLADOS"/>
      <sheetName val="SOBRECIMIENTO "/>
      <sheetName val="FALSO PISO"/>
      <sheetName val="PLATEA DE CIMENTACION"/>
      <sheetName val="MUROS DE CONTENCION"/>
      <sheetName val="COLUMNAS"/>
      <sheetName val="COLUMNAS DE AMARRE"/>
      <sheetName val="PLACAS "/>
      <sheetName val="VIGAS"/>
      <sheetName val="VIGAS DE AMARRE"/>
      <sheetName val="LOSA ALIGERADA H=25, 1 DIR."/>
      <sheetName val="LOSAS SOLIDA"/>
      <sheetName val="ESCALERAS"/>
      <sheetName val="GRADAS"/>
      <sheetName val="CISTERNA SUBTERRANEA"/>
      <sheetName val="COLGAJOS"/>
      <sheetName val="VARIOS"/>
    </sheetNames>
    <sheetDataSet>
      <sheetData sheetId="0">
        <row r="4">
          <cell r="B4" t="str">
            <v>SUPERINTENDENCIA NACIONAL DE ADMINISTRACION TRIBUTARIA - SUNAT</v>
          </cell>
        </row>
        <row r="6">
          <cell r="B6" t="str">
            <v>DIC. 2010</v>
          </cell>
        </row>
        <row r="10">
          <cell r="B10" t="str">
            <v>"SEDE UNICA PARA LA INTENDENCIA DE ADUANA DE TARAPOTO Y OFICINA ZONAL DE SAN MARTIN"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1.EXTERIOR"/>
      <sheetName val="2.SCE "/>
      <sheetName val="3.SSE Y DAI "/>
      <sheetName val="4.SCD"/>
      <sheetName val="5.PERIFONEO Y MULTIMEDIA"/>
      <sheetName val="6.BMS,CONECTIVIDAD,SISTEMAS"/>
    </sheetNames>
    <sheetDataSet>
      <sheetData sheetId="0">
        <row r="22">
          <cell r="A22" t="str">
            <v xml:space="preserve">FORMULA :                 COMUNICACIONES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GRESO DATOS"/>
      <sheetName val="PRECIOS"/>
      <sheetName val="TABLAS "/>
    </sheetNames>
    <sheetDataSet>
      <sheetData sheetId="0" refreshError="1"/>
      <sheetData sheetId="1" refreshError="1"/>
      <sheetData sheetId="2">
        <row r="5">
          <cell r="B5" t="str">
            <v>POLOS</v>
          </cell>
          <cell r="C5" t="str">
            <v>US$</v>
          </cell>
        </row>
        <row r="6">
          <cell r="B6">
            <v>8</v>
          </cell>
          <cell r="C6">
            <v>67</v>
          </cell>
        </row>
        <row r="7">
          <cell r="B7">
            <v>12</v>
          </cell>
          <cell r="C7">
            <v>79</v>
          </cell>
        </row>
        <row r="8">
          <cell r="B8">
            <v>16</v>
          </cell>
          <cell r="C8">
            <v>102</v>
          </cell>
        </row>
        <row r="9">
          <cell r="B9">
            <v>24</v>
          </cell>
          <cell r="C9">
            <v>118</v>
          </cell>
        </row>
        <row r="10">
          <cell r="B10">
            <v>12</v>
          </cell>
          <cell r="C10">
            <v>79</v>
          </cell>
        </row>
        <row r="11">
          <cell r="B11">
            <v>18</v>
          </cell>
          <cell r="C11">
            <v>102</v>
          </cell>
        </row>
        <row r="12">
          <cell r="B12">
            <v>24</v>
          </cell>
          <cell r="C12">
            <v>118</v>
          </cell>
        </row>
        <row r="13">
          <cell r="B13">
            <v>30</v>
          </cell>
          <cell r="C13">
            <v>145</v>
          </cell>
        </row>
        <row r="14">
          <cell r="B14">
            <v>36</v>
          </cell>
          <cell r="C14">
            <v>169</v>
          </cell>
        </row>
        <row r="15">
          <cell r="B15">
            <v>42</v>
          </cell>
          <cell r="C15">
            <v>202</v>
          </cell>
        </row>
        <row r="16">
          <cell r="B16">
            <v>48</v>
          </cell>
          <cell r="C16">
            <v>226</v>
          </cell>
        </row>
        <row r="17">
          <cell r="B17">
            <v>54</v>
          </cell>
          <cell r="C17">
            <v>242</v>
          </cell>
        </row>
      </sheetData>
      <sheetData sheetId="3">
        <row r="3">
          <cell r="D3">
            <v>0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16</v>
          </cell>
          <cell r="U3">
            <v>17</v>
          </cell>
          <cell r="V3">
            <v>18</v>
          </cell>
        </row>
        <row r="4">
          <cell r="C4">
            <v>0</v>
          </cell>
          <cell r="D4">
            <v>8</v>
          </cell>
          <cell r="E4">
            <v>8</v>
          </cell>
          <cell r="F4">
            <v>8</v>
          </cell>
          <cell r="G4">
            <v>12</v>
          </cell>
          <cell r="H4">
            <v>12</v>
          </cell>
          <cell r="I4">
            <v>18</v>
          </cell>
          <cell r="J4">
            <v>18</v>
          </cell>
          <cell r="K4">
            <v>24</v>
          </cell>
          <cell r="L4">
            <v>24</v>
          </cell>
          <cell r="M4">
            <v>30</v>
          </cell>
          <cell r="N4">
            <v>30</v>
          </cell>
          <cell r="O4">
            <v>36</v>
          </cell>
          <cell r="P4">
            <v>36</v>
          </cell>
          <cell r="Q4">
            <v>42</v>
          </cell>
          <cell r="R4">
            <v>42</v>
          </cell>
          <cell r="S4">
            <v>48</v>
          </cell>
          <cell r="T4">
            <v>48</v>
          </cell>
          <cell r="U4">
            <v>54</v>
          </cell>
          <cell r="V4">
            <v>54</v>
          </cell>
        </row>
        <row r="5">
          <cell r="C5">
            <v>1</v>
          </cell>
          <cell r="D5">
            <v>8</v>
          </cell>
          <cell r="E5">
            <v>8</v>
          </cell>
          <cell r="F5">
            <v>12</v>
          </cell>
          <cell r="G5">
            <v>12</v>
          </cell>
          <cell r="H5">
            <v>18</v>
          </cell>
          <cell r="I5">
            <v>18</v>
          </cell>
          <cell r="J5">
            <v>24</v>
          </cell>
          <cell r="K5">
            <v>24</v>
          </cell>
          <cell r="L5">
            <v>30</v>
          </cell>
          <cell r="M5">
            <v>30</v>
          </cell>
          <cell r="N5">
            <v>36</v>
          </cell>
          <cell r="O5">
            <v>36</v>
          </cell>
          <cell r="P5">
            <v>42</v>
          </cell>
          <cell r="Q5">
            <v>42</v>
          </cell>
          <cell r="R5">
            <v>48</v>
          </cell>
          <cell r="S5">
            <v>48</v>
          </cell>
          <cell r="T5">
            <v>54</v>
          </cell>
          <cell r="U5">
            <v>54</v>
          </cell>
        </row>
        <row r="6">
          <cell r="C6">
            <v>2</v>
          </cell>
          <cell r="D6">
            <v>8</v>
          </cell>
          <cell r="E6">
            <v>8</v>
          </cell>
          <cell r="F6">
            <v>12</v>
          </cell>
          <cell r="G6">
            <v>18</v>
          </cell>
          <cell r="H6">
            <v>18</v>
          </cell>
          <cell r="I6">
            <v>24</v>
          </cell>
          <cell r="J6">
            <v>24</v>
          </cell>
          <cell r="K6">
            <v>30</v>
          </cell>
          <cell r="L6">
            <v>30</v>
          </cell>
          <cell r="M6">
            <v>36</v>
          </cell>
          <cell r="N6">
            <v>36</v>
          </cell>
          <cell r="O6">
            <v>42</v>
          </cell>
          <cell r="P6">
            <v>42</v>
          </cell>
          <cell r="Q6">
            <v>42</v>
          </cell>
          <cell r="R6">
            <v>48</v>
          </cell>
          <cell r="S6">
            <v>54</v>
          </cell>
          <cell r="T6">
            <v>54</v>
          </cell>
        </row>
        <row r="7">
          <cell r="C7">
            <v>3</v>
          </cell>
          <cell r="D7">
            <v>8</v>
          </cell>
          <cell r="E7">
            <v>12</v>
          </cell>
          <cell r="F7">
            <v>12</v>
          </cell>
          <cell r="G7">
            <v>18</v>
          </cell>
          <cell r="H7">
            <v>18</v>
          </cell>
          <cell r="I7">
            <v>24</v>
          </cell>
          <cell r="J7">
            <v>24</v>
          </cell>
          <cell r="K7">
            <v>30</v>
          </cell>
          <cell r="L7">
            <v>30</v>
          </cell>
          <cell r="M7">
            <v>36</v>
          </cell>
          <cell r="N7">
            <v>36</v>
          </cell>
          <cell r="O7">
            <v>42</v>
          </cell>
          <cell r="P7">
            <v>42</v>
          </cell>
          <cell r="Q7">
            <v>48</v>
          </cell>
          <cell r="R7">
            <v>48</v>
          </cell>
          <cell r="S7">
            <v>54</v>
          </cell>
          <cell r="T7">
            <v>54</v>
          </cell>
        </row>
        <row r="8">
          <cell r="C8">
            <v>4</v>
          </cell>
          <cell r="D8">
            <v>8</v>
          </cell>
          <cell r="E8">
            <v>12</v>
          </cell>
          <cell r="F8">
            <v>18</v>
          </cell>
          <cell r="G8">
            <v>18</v>
          </cell>
          <cell r="H8">
            <v>24</v>
          </cell>
          <cell r="I8">
            <v>24</v>
          </cell>
          <cell r="J8">
            <v>30</v>
          </cell>
          <cell r="K8">
            <v>30</v>
          </cell>
          <cell r="L8">
            <v>36</v>
          </cell>
          <cell r="M8">
            <v>36</v>
          </cell>
          <cell r="N8">
            <v>42</v>
          </cell>
          <cell r="O8">
            <v>42</v>
          </cell>
          <cell r="P8">
            <v>48</v>
          </cell>
          <cell r="Q8">
            <v>48</v>
          </cell>
          <cell r="R8">
            <v>54</v>
          </cell>
          <cell r="S8">
            <v>54</v>
          </cell>
        </row>
        <row r="9">
          <cell r="C9">
            <v>5</v>
          </cell>
          <cell r="D9">
            <v>12</v>
          </cell>
          <cell r="E9">
            <v>18</v>
          </cell>
          <cell r="F9">
            <v>18</v>
          </cell>
          <cell r="G9">
            <v>24</v>
          </cell>
          <cell r="H9">
            <v>24</v>
          </cell>
          <cell r="I9">
            <v>30</v>
          </cell>
          <cell r="J9">
            <v>30</v>
          </cell>
          <cell r="K9">
            <v>36</v>
          </cell>
          <cell r="L9">
            <v>36</v>
          </cell>
          <cell r="M9">
            <v>42</v>
          </cell>
          <cell r="N9">
            <v>42</v>
          </cell>
          <cell r="O9">
            <v>48</v>
          </cell>
          <cell r="P9">
            <v>48</v>
          </cell>
          <cell r="Q9">
            <v>48</v>
          </cell>
          <cell r="R9">
            <v>54</v>
          </cell>
        </row>
        <row r="10">
          <cell r="C10">
            <v>6</v>
          </cell>
          <cell r="D10">
            <v>12</v>
          </cell>
          <cell r="E10">
            <v>18</v>
          </cell>
          <cell r="F10">
            <v>18</v>
          </cell>
          <cell r="G10">
            <v>24</v>
          </cell>
          <cell r="H10">
            <v>24</v>
          </cell>
          <cell r="I10">
            <v>30</v>
          </cell>
          <cell r="J10">
            <v>30</v>
          </cell>
          <cell r="K10">
            <v>36</v>
          </cell>
          <cell r="L10">
            <v>36</v>
          </cell>
          <cell r="M10">
            <v>42</v>
          </cell>
          <cell r="N10">
            <v>42</v>
          </cell>
          <cell r="O10">
            <v>48</v>
          </cell>
          <cell r="P10">
            <v>48</v>
          </cell>
          <cell r="Q10">
            <v>54</v>
          </cell>
          <cell r="R10">
            <v>54</v>
          </cell>
        </row>
        <row r="11">
          <cell r="C11">
            <v>7</v>
          </cell>
          <cell r="D11">
            <v>18</v>
          </cell>
          <cell r="E11">
            <v>18</v>
          </cell>
          <cell r="F11">
            <v>24</v>
          </cell>
          <cell r="G11">
            <v>24</v>
          </cell>
          <cell r="H11">
            <v>30</v>
          </cell>
          <cell r="I11">
            <v>30</v>
          </cell>
          <cell r="J11">
            <v>36</v>
          </cell>
          <cell r="K11">
            <v>36</v>
          </cell>
          <cell r="L11">
            <v>42</v>
          </cell>
          <cell r="M11">
            <v>42</v>
          </cell>
          <cell r="N11">
            <v>48</v>
          </cell>
          <cell r="O11">
            <v>48</v>
          </cell>
          <cell r="P11">
            <v>54</v>
          </cell>
          <cell r="Q11">
            <v>54</v>
          </cell>
        </row>
        <row r="12">
          <cell r="C12">
            <v>8</v>
          </cell>
          <cell r="D12">
            <v>18</v>
          </cell>
          <cell r="E12">
            <v>24</v>
          </cell>
          <cell r="F12">
            <v>24</v>
          </cell>
          <cell r="G12">
            <v>30</v>
          </cell>
          <cell r="H12">
            <v>30</v>
          </cell>
          <cell r="I12">
            <v>36</v>
          </cell>
          <cell r="J12">
            <v>36</v>
          </cell>
          <cell r="K12">
            <v>42</v>
          </cell>
          <cell r="L12">
            <v>42</v>
          </cell>
          <cell r="M12">
            <v>48</v>
          </cell>
          <cell r="N12">
            <v>48</v>
          </cell>
          <cell r="O12">
            <v>54</v>
          </cell>
          <cell r="P12">
            <v>54</v>
          </cell>
          <cell r="Q12">
            <v>54</v>
          </cell>
        </row>
        <row r="13">
          <cell r="C13">
            <v>9</v>
          </cell>
          <cell r="D13">
            <v>24</v>
          </cell>
          <cell r="E13">
            <v>24</v>
          </cell>
          <cell r="F13">
            <v>24</v>
          </cell>
          <cell r="G13">
            <v>30</v>
          </cell>
          <cell r="H13">
            <v>30</v>
          </cell>
          <cell r="I13">
            <v>36</v>
          </cell>
          <cell r="J13">
            <v>36</v>
          </cell>
          <cell r="K13">
            <v>42</v>
          </cell>
          <cell r="L13">
            <v>42</v>
          </cell>
          <cell r="M13">
            <v>48</v>
          </cell>
          <cell r="N13">
            <v>48</v>
          </cell>
          <cell r="O13">
            <v>54</v>
          </cell>
          <cell r="P13">
            <v>54</v>
          </cell>
        </row>
        <row r="14">
          <cell r="C14">
            <v>10</v>
          </cell>
          <cell r="D14">
            <v>24</v>
          </cell>
          <cell r="E14">
            <v>24</v>
          </cell>
          <cell r="F14">
            <v>30</v>
          </cell>
          <cell r="G14">
            <v>30</v>
          </cell>
          <cell r="H14">
            <v>36</v>
          </cell>
          <cell r="I14">
            <v>36</v>
          </cell>
          <cell r="J14">
            <v>42</v>
          </cell>
          <cell r="K14">
            <v>42</v>
          </cell>
          <cell r="L14">
            <v>48</v>
          </cell>
          <cell r="M14">
            <v>48</v>
          </cell>
          <cell r="N14">
            <v>54</v>
          </cell>
          <cell r="O14">
            <v>54</v>
          </cell>
        </row>
        <row r="15">
          <cell r="C15">
            <v>11</v>
          </cell>
          <cell r="D15">
            <v>24</v>
          </cell>
          <cell r="E15">
            <v>30</v>
          </cell>
          <cell r="F15">
            <v>30</v>
          </cell>
          <cell r="G15">
            <v>36</v>
          </cell>
          <cell r="H15">
            <v>36</v>
          </cell>
          <cell r="I15">
            <v>42</v>
          </cell>
          <cell r="J15">
            <v>42</v>
          </cell>
          <cell r="K15">
            <v>48</v>
          </cell>
          <cell r="L15">
            <v>48</v>
          </cell>
          <cell r="M15">
            <v>54</v>
          </cell>
          <cell r="N15">
            <v>54</v>
          </cell>
        </row>
        <row r="16">
          <cell r="C16">
            <v>12</v>
          </cell>
          <cell r="D16">
            <v>24</v>
          </cell>
          <cell r="E16">
            <v>30</v>
          </cell>
          <cell r="F16">
            <v>30</v>
          </cell>
          <cell r="G16">
            <v>36</v>
          </cell>
          <cell r="H16">
            <v>36</v>
          </cell>
          <cell r="I16">
            <v>42</v>
          </cell>
          <cell r="J16">
            <v>42</v>
          </cell>
          <cell r="K16">
            <v>48</v>
          </cell>
          <cell r="L16">
            <v>48</v>
          </cell>
          <cell r="M16">
            <v>54</v>
          </cell>
          <cell r="N16">
            <v>54</v>
          </cell>
        </row>
        <row r="17">
          <cell r="C17">
            <v>13</v>
          </cell>
          <cell r="D17">
            <v>30</v>
          </cell>
          <cell r="E17">
            <v>30</v>
          </cell>
          <cell r="F17">
            <v>36</v>
          </cell>
          <cell r="G17">
            <v>36</v>
          </cell>
          <cell r="H17">
            <v>42</v>
          </cell>
          <cell r="I17">
            <v>42</v>
          </cell>
          <cell r="J17">
            <v>48</v>
          </cell>
          <cell r="K17">
            <v>48</v>
          </cell>
          <cell r="L17">
            <v>54</v>
          </cell>
          <cell r="M17">
            <v>54</v>
          </cell>
        </row>
        <row r="18">
          <cell r="C18">
            <v>14</v>
          </cell>
          <cell r="D18">
            <v>30</v>
          </cell>
          <cell r="E18">
            <v>36</v>
          </cell>
          <cell r="F18">
            <v>36</v>
          </cell>
          <cell r="G18">
            <v>42</v>
          </cell>
          <cell r="H18">
            <v>42</v>
          </cell>
          <cell r="I18">
            <v>48</v>
          </cell>
          <cell r="J18">
            <v>48</v>
          </cell>
          <cell r="K18">
            <v>54</v>
          </cell>
          <cell r="L18">
            <v>54</v>
          </cell>
        </row>
        <row r="19">
          <cell r="C19">
            <v>15</v>
          </cell>
          <cell r="D19">
            <v>36</v>
          </cell>
          <cell r="E19">
            <v>36</v>
          </cell>
          <cell r="F19">
            <v>36</v>
          </cell>
          <cell r="G19">
            <v>42</v>
          </cell>
          <cell r="H19">
            <v>42</v>
          </cell>
          <cell r="I19">
            <v>48</v>
          </cell>
          <cell r="J19">
            <v>48</v>
          </cell>
          <cell r="K19">
            <v>54</v>
          </cell>
          <cell r="L19">
            <v>54</v>
          </cell>
        </row>
        <row r="20">
          <cell r="C20">
            <v>16</v>
          </cell>
          <cell r="D20">
            <v>36</v>
          </cell>
          <cell r="E20">
            <v>36</v>
          </cell>
          <cell r="F20">
            <v>42</v>
          </cell>
          <cell r="G20">
            <v>42</v>
          </cell>
          <cell r="H20">
            <v>48</v>
          </cell>
          <cell r="I20">
            <v>48</v>
          </cell>
          <cell r="J20">
            <v>54</v>
          </cell>
          <cell r="K20">
            <v>54</v>
          </cell>
        </row>
        <row r="21">
          <cell r="C21">
            <v>17</v>
          </cell>
          <cell r="D21">
            <v>36</v>
          </cell>
          <cell r="E21">
            <v>42</v>
          </cell>
          <cell r="F21">
            <v>42</v>
          </cell>
          <cell r="G21">
            <v>48</v>
          </cell>
          <cell r="H21">
            <v>48</v>
          </cell>
          <cell r="I21">
            <v>54</v>
          </cell>
          <cell r="J21">
            <v>54</v>
          </cell>
        </row>
        <row r="22">
          <cell r="C22">
            <v>18</v>
          </cell>
          <cell r="D22">
            <v>36</v>
          </cell>
          <cell r="E22">
            <v>42</v>
          </cell>
          <cell r="F22">
            <v>42</v>
          </cell>
          <cell r="G22">
            <v>48</v>
          </cell>
          <cell r="H22">
            <v>48</v>
          </cell>
          <cell r="I22">
            <v>54</v>
          </cell>
          <cell r="J22">
            <v>54</v>
          </cell>
        </row>
        <row r="23">
          <cell r="C23">
            <v>19</v>
          </cell>
          <cell r="D23">
            <v>42</v>
          </cell>
          <cell r="E23">
            <v>42</v>
          </cell>
          <cell r="F23">
            <v>48</v>
          </cell>
          <cell r="G23">
            <v>48</v>
          </cell>
          <cell r="H23">
            <v>54</v>
          </cell>
          <cell r="I23">
            <v>54</v>
          </cell>
        </row>
        <row r="24">
          <cell r="C24">
            <v>20</v>
          </cell>
          <cell r="D24">
            <v>42</v>
          </cell>
          <cell r="E24">
            <v>48</v>
          </cell>
          <cell r="F24">
            <v>48</v>
          </cell>
          <cell r="G24">
            <v>54</v>
          </cell>
          <cell r="H24">
            <v>54</v>
          </cell>
        </row>
        <row r="25">
          <cell r="C25">
            <v>21</v>
          </cell>
          <cell r="D25">
            <v>48</v>
          </cell>
          <cell r="E25">
            <v>48</v>
          </cell>
          <cell r="F25">
            <v>48</v>
          </cell>
          <cell r="G25">
            <v>54</v>
          </cell>
          <cell r="H25">
            <v>54</v>
          </cell>
        </row>
        <row r="26">
          <cell r="C26">
            <v>22</v>
          </cell>
          <cell r="D26">
            <v>48</v>
          </cell>
          <cell r="E26">
            <v>48</v>
          </cell>
          <cell r="F26">
            <v>54</v>
          </cell>
          <cell r="G26">
            <v>54</v>
          </cell>
        </row>
        <row r="27">
          <cell r="C27">
            <v>23</v>
          </cell>
          <cell r="D27">
            <v>48</v>
          </cell>
          <cell r="E27">
            <v>54</v>
          </cell>
          <cell r="F27">
            <v>54</v>
          </cell>
        </row>
        <row r="28">
          <cell r="C28">
            <v>24</v>
          </cell>
          <cell r="D28">
            <v>48</v>
          </cell>
          <cell r="E28">
            <v>54</v>
          </cell>
          <cell r="F28">
            <v>54</v>
          </cell>
        </row>
        <row r="29">
          <cell r="C29">
            <v>25</v>
          </cell>
          <cell r="D29">
            <v>54</v>
          </cell>
          <cell r="E29">
            <v>54</v>
          </cell>
        </row>
        <row r="30">
          <cell r="C30">
            <v>26</v>
          </cell>
          <cell r="D30">
            <v>54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GRESO DATOS"/>
      <sheetName val="PRECIOS"/>
      <sheetName val="TABLAS "/>
    </sheetNames>
    <sheetDataSet>
      <sheetData sheetId="0" refreshError="1"/>
      <sheetData sheetId="1" refreshError="1"/>
      <sheetData sheetId="2">
        <row r="5">
          <cell r="B5" t="str">
            <v>POLOS</v>
          </cell>
          <cell r="C5" t="str">
            <v>US$</v>
          </cell>
        </row>
        <row r="6">
          <cell r="B6">
            <v>8</v>
          </cell>
          <cell r="C6">
            <v>67</v>
          </cell>
        </row>
        <row r="7">
          <cell r="B7">
            <v>12</v>
          </cell>
          <cell r="C7">
            <v>79</v>
          </cell>
        </row>
        <row r="8">
          <cell r="B8">
            <v>16</v>
          </cell>
          <cell r="C8">
            <v>102</v>
          </cell>
        </row>
        <row r="9">
          <cell r="B9">
            <v>24</v>
          </cell>
          <cell r="C9">
            <v>118</v>
          </cell>
        </row>
        <row r="10">
          <cell r="B10">
            <v>12</v>
          </cell>
          <cell r="C10">
            <v>79</v>
          </cell>
        </row>
        <row r="11">
          <cell r="B11">
            <v>18</v>
          </cell>
          <cell r="C11">
            <v>102</v>
          </cell>
        </row>
        <row r="12">
          <cell r="B12">
            <v>24</v>
          </cell>
          <cell r="C12">
            <v>118</v>
          </cell>
        </row>
        <row r="13">
          <cell r="B13">
            <v>30</v>
          </cell>
          <cell r="C13">
            <v>145</v>
          </cell>
        </row>
        <row r="14">
          <cell r="B14">
            <v>36</v>
          </cell>
          <cell r="C14">
            <v>169</v>
          </cell>
        </row>
        <row r="15">
          <cell r="B15">
            <v>42</v>
          </cell>
          <cell r="C15">
            <v>202</v>
          </cell>
        </row>
        <row r="16">
          <cell r="B16">
            <v>48</v>
          </cell>
          <cell r="C16">
            <v>226</v>
          </cell>
        </row>
        <row r="17">
          <cell r="B17">
            <v>54</v>
          </cell>
          <cell r="C17">
            <v>242</v>
          </cell>
        </row>
      </sheetData>
      <sheetData sheetId="3">
        <row r="3">
          <cell r="D3">
            <v>0</v>
          </cell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16</v>
          </cell>
          <cell r="U3">
            <v>17</v>
          </cell>
          <cell r="V3">
            <v>18</v>
          </cell>
        </row>
        <row r="4">
          <cell r="C4">
            <v>0</v>
          </cell>
          <cell r="D4">
            <v>8</v>
          </cell>
          <cell r="E4">
            <v>8</v>
          </cell>
          <cell r="F4">
            <v>8</v>
          </cell>
          <cell r="G4">
            <v>12</v>
          </cell>
          <cell r="H4">
            <v>12</v>
          </cell>
          <cell r="I4">
            <v>18</v>
          </cell>
          <cell r="J4">
            <v>18</v>
          </cell>
          <cell r="K4">
            <v>24</v>
          </cell>
          <cell r="L4">
            <v>24</v>
          </cell>
          <cell r="M4">
            <v>30</v>
          </cell>
          <cell r="N4">
            <v>30</v>
          </cell>
          <cell r="O4">
            <v>36</v>
          </cell>
          <cell r="P4">
            <v>36</v>
          </cell>
          <cell r="Q4">
            <v>42</v>
          </cell>
          <cell r="R4">
            <v>42</v>
          </cell>
          <cell r="S4">
            <v>48</v>
          </cell>
          <cell r="T4">
            <v>48</v>
          </cell>
          <cell r="U4">
            <v>54</v>
          </cell>
          <cell r="V4">
            <v>54</v>
          </cell>
        </row>
        <row r="5">
          <cell r="C5">
            <v>1</v>
          </cell>
          <cell r="D5">
            <v>8</v>
          </cell>
          <cell r="E5">
            <v>8</v>
          </cell>
          <cell r="F5">
            <v>12</v>
          </cell>
          <cell r="G5">
            <v>12</v>
          </cell>
          <cell r="H5">
            <v>18</v>
          </cell>
          <cell r="I5">
            <v>18</v>
          </cell>
          <cell r="J5">
            <v>24</v>
          </cell>
          <cell r="K5">
            <v>24</v>
          </cell>
          <cell r="L5">
            <v>30</v>
          </cell>
          <cell r="M5">
            <v>30</v>
          </cell>
          <cell r="N5">
            <v>36</v>
          </cell>
          <cell r="O5">
            <v>36</v>
          </cell>
          <cell r="P5">
            <v>42</v>
          </cell>
          <cell r="Q5">
            <v>42</v>
          </cell>
          <cell r="R5">
            <v>48</v>
          </cell>
          <cell r="S5">
            <v>48</v>
          </cell>
          <cell r="T5">
            <v>54</v>
          </cell>
          <cell r="U5">
            <v>54</v>
          </cell>
        </row>
        <row r="6">
          <cell r="C6">
            <v>2</v>
          </cell>
          <cell r="D6">
            <v>8</v>
          </cell>
          <cell r="E6">
            <v>8</v>
          </cell>
          <cell r="F6">
            <v>12</v>
          </cell>
          <cell r="G6">
            <v>18</v>
          </cell>
          <cell r="H6">
            <v>18</v>
          </cell>
          <cell r="I6">
            <v>24</v>
          </cell>
          <cell r="J6">
            <v>24</v>
          </cell>
          <cell r="K6">
            <v>30</v>
          </cell>
          <cell r="L6">
            <v>30</v>
          </cell>
          <cell r="M6">
            <v>36</v>
          </cell>
          <cell r="N6">
            <v>36</v>
          </cell>
          <cell r="O6">
            <v>42</v>
          </cell>
          <cell r="P6">
            <v>42</v>
          </cell>
          <cell r="Q6">
            <v>42</v>
          </cell>
          <cell r="R6">
            <v>48</v>
          </cell>
          <cell r="S6">
            <v>54</v>
          </cell>
          <cell r="T6">
            <v>54</v>
          </cell>
        </row>
        <row r="7">
          <cell r="C7">
            <v>3</v>
          </cell>
          <cell r="D7">
            <v>8</v>
          </cell>
          <cell r="E7">
            <v>12</v>
          </cell>
          <cell r="F7">
            <v>12</v>
          </cell>
          <cell r="G7">
            <v>18</v>
          </cell>
          <cell r="H7">
            <v>18</v>
          </cell>
          <cell r="I7">
            <v>24</v>
          </cell>
          <cell r="J7">
            <v>24</v>
          </cell>
          <cell r="K7">
            <v>30</v>
          </cell>
          <cell r="L7">
            <v>30</v>
          </cell>
          <cell r="M7">
            <v>36</v>
          </cell>
          <cell r="N7">
            <v>36</v>
          </cell>
          <cell r="O7">
            <v>42</v>
          </cell>
          <cell r="P7">
            <v>42</v>
          </cell>
          <cell r="Q7">
            <v>48</v>
          </cell>
          <cell r="R7">
            <v>48</v>
          </cell>
          <cell r="S7">
            <v>54</v>
          </cell>
          <cell r="T7">
            <v>54</v>
          </cell>
        </row>
        <row r="8">
          <cell r="C8">
            <v>4</v>
          </cell>
          <cell r="D8">
            <v>8</v>
          </cell>
          <cell r="E8">
            <v>12</v>
          </cell>
          <cell r="F8">
            <v>18</v>
          </cell>
          <cell r="G8">
            <v>18</v>
          </cell>
          <cell r="H8">
            <v>24</v>
          </cell>
          <cell r="I8">
            <v>24</v>
          </cell>
          <cell r="J8">
            <v>30</v>
          </cell>
          <cell r="K8">
            <v>30</v>
          </cell>
          <cell r="L8">
            <v>36</v>
          </cell>
          <cell r="M8">
            <v>36</v>
          </cell>
          <cell r="N8">
            <v>42</v>
          </cell>
          <cell r="O8">
            <v>42</v>
          </cell>
          <cell r="P8">
            <v>48</v>
          </cell>
          <cell r="Q8">
            <v>48</v>
          </cell>
          <cell r="R8">
            <v>54</v>
          </cell>
          <cell r="S8">
            <v>54</v>
          </cell>
        </row>
        <row r="9">
          <cell r="C9">
            <v>5</v>
          </cell>
          <cell r="D9">
            <v>12</v>
          </cell>
          <cell r="E9">
            <v>18</v>
          </cell>
          <cell r="F9">
            <v>18</v>
          </cell>
          <cell r="G9">
            <v>24</v>
          </cell>
          <cell r="H9">
            <v>24</v>
          </cell>
          <cell r="I9">
            <v>30</v>
          </cell>
          <cell r="J9">
            <v>30</v>
          </cell>
          <cell r="K9">
            <v>36</v>
          </cell>
          <cell r="L9">
            <v>36</v>
          </cell>
          <cell r="M9">
            <v>42</v>
          </cell>
          <cell r="N9">
            <v>42</v>
          </cell>
          <cell r="O9">
            <v>48</v>
          </cell>
          <cell r="P9">
            <v>48</v>
          </cell>
          <cell r="Q9">
            <v>48</v>
          </cell>
          <cell r="R9">
            <v>54</v>
          </cell>
        </row>
        <row r="10">
          <cell r="C10">
            <v>6</v>
          </cell>
          <cell r="D10">
            <v>12</v>
          </cell>
          <cell r="E10">
            <v>18</v>
          </cell>
          <cell r="F10">
            <v>18</v>
          </cell>
          <cell r="G10">
            <v>24</v>
          </cell>
          <cell r="H10">
            <v>24</v>
          </cell>
          <cell r="I10">
            <v>30</v>
          </cell>
          <cell r="J10">
            <v>30</v>
          </cell>
          <cell r="K10">
            <v>36</v>
          </cell>
          <cell r="L10">
            <v>36</v>
          </cell>
          <cell r="M10">
            <v>42</v>
          </cell>
          <cell r="N10">
            <v>42</v>
          </cell>
          <cell r="O10">
            <v>48</v>
          </cell>
          <cell r="P10">
            <v>48</v>
          </cell>
          <cell r="Q10">
            <v>54</v>
          </cell>
          <cell r="R10">
            <v>54</v>
          </cell>
        </row>
        <row r="11">
          <cell r="C11">
            <v>7</v>
          </cell>
          <cell r="D11">
            <v>18</v>
          </cell>
          <cell r="E11">
            <v>18</v>
          </cell>
          <cell r="F11">
            <v>24</v>
          </cell>
          <cell r="G11">
            <v>24</v>
          </cell>
          <cell r="H11">
            <v>30</v>
          </cell>
          <cell r="I11">
            <v>30</v>
          </cell>
          <cell r="J11">
            <v>36</v>
          </cell>
          <cell r="K11">
            <v>36</v>
          </cell>
          <cell r="L11">
            <v>42</v>
          </cell>
          <cell r="M11">
            <v>42</v>
          </cell>
          <cell r="N11">
            <v>48</v>
          </cell>
          <cell r="O11">
            <v>48</v>
          </cell>
          <cell r="P11">
            <v>54</v>
          </cell>
          <cell r="Q11">
            <v>54</v>
          </cell>
        </row>
        <row r="12">
          <cell r="C12">
            <v>8</v>
          </cell>
          <cell r="D12">
            <v>18</v>
          </cell>
          <cell r="E12">
            <v>24</v>
          </cell>
          <cell r="F12">
            <v>24</v>
          </cell>
          <cell r="G12">
            <v>30</v>
          </cell>
          <cell r="H12">
            <v>30</v>
          </cell>
          <cell r="I12">
            <v>36</v>
          </cell>
          <cell r="J12">
            <v>36</v>
          </cell>
          <cell r="K12">
            <v>42</v>
          </cell>
          <cell r="L12">
            <v>42</v>
          </cell>
          <cell r="M12">
            <v>48</v>
          </cell>
          <cell r="N12">
            <v>48</v>
          </cell>
          <cell r="O12">
            <v>54</v>
          </cell>
          <cell r="P12">
            <v>54</v>
          </cell>
          <cell r="Q12">
            <v>54</v>
          </cell>
        </row>
        <row r="13">
          <cell r="C13">
            <v>9</v>
          </cell>
          <cell r="D13">
            <v>24</v>
          </cell>
          <cell r="E13">
            <v>24</v>
          </cell>
          <cell r="F13">
            <v>24</v>
          </cell>
          <cell r="G13">
            <v>30</v>
          </cell>
          <cell r="H13">
            <v>30</v>
          </cell>
          <cell r="I13">
            <v>36</v>
          </cell>
          <cell r="J13">
            <v>36</v>
          </cell>
          <cell r="K13">
            <v>42</v>
          </cell>
          <cell r="L13">
            <v>42</v>
          </cell>
          <cell r="M13">
            <v>48</v>
          </cell>
          <cell r="N13">
            <v>48</v>
          </cell>
          <cell r="O13">
            <v>54</v>
          </cell>
          <cell r="P13">
            <v>54</v>
          </cell>
        </row>
        <row r="14">
          <cell r="C14">
            <v>10</v>
          </cell>
          <cell r="D14">
            <v>24</v>
          </cell>
          <cell r="E14">
            <v>24</v>
          </cell>
          <cell r="F14">
            <v>30</v>
          </cell>
          <cell r="G14">
            <v>30</v>
          </cell>
          <cell r="H14">
            <v>36</v>
          </cell>
          <cell r="I14">
            <v>36</v>
          </cell>
          <cell r="J14">
            <v>42</v>
          </cell>
          <cell r="K14">
            <v>42</v>
          </cell>
          <cell r="L14">
            <v>48</v>
          </cell>
          <cell r="M14">
            <v>48</v>
          </cell>
          <cell r="N14">
            <v>54</v>
          </cell>
          <cell r="O14">
            <v>54</v>
          </cell>
        </row>
        <row r="15">
          <cell r="C15">
            <v>11</v>
          </cell>
          <cell r="D15">
            <v>24</v>
          </cell>
          <cell r="E15">
            <v>30</v>
          </cell>
          <cell r="F15">
            <v>30</v>
          </cell>
          <cell r="G15">
            <v>36</v>
          </cell>
          <cell r="H15">
            <v>36</v>
          </cell>
          <cell r="I15">
            <v>42</v>
          </cell>
          <cell r="J15">
            <v>42</v>
          </cell>
          <cell r="K15">
            <v>48</v>
          </cell>
          <cell r="L15">
            <v>48</v>
          </cell>
          <cell r="M15">
            <v>54</v>
          </cell>
          <cell r="N15">
            <v>54</v>
          </cell>
        </row>
        <row r="16">
          <cell r="C16">
            <v>12</v>
          </cell>
          <cell r="D16">
            <v>24</v>
          </cell>
          <cell r="E16">
            <v>30</v>
          </cell>
          <cell r="F16">
            <v>30</v>
          </cell>
          <cell r="G16">
            <v>36</v>
          </cell>
          <cell r="H16">
            <v>36</v>
          </cell>
          <cell r="I16">
            <v>42</v>
          </cell>
          <cell r="J16">
            <v>42</v>
          </cell>
          <cell r="K16">
            <v>48</v>
          </cell>
          <cell r="L16">
            <v>48</v>
          </cell>
          <cell r="M16">
            <v>54</v>
          </cell>
          <cell r="N16">
            <v>54</v>
          </cell>
        </row>
        <row r="17">
          <cell r="C17">
            <v>13</v>
          </cell>
          <cell r="D17">
            <v>30</v>
          </cell>
          <cell r="E17">
            <v>30</v>
          </cell>
          <cell r="F17">
            <v>36</v>
          </cell>
          <cell r="G17">
            <v>36</v>
          </cell>
          <cell r="H17">
            <v>42</v>
          </cell>
          <cell r="I17">
            <v>42</v>
          </cell>
          <cell r="J17">
            <v>48</v>
          </cell>
          <cell r="K17">
            <v>48</v>
          </cell>
          <cell r="L17">
            <v>54</v>
          </cell>
          <cell r="M17">
            <v>54</v>
          </cell>
        </row>
        <row r="18">
          <cell r="C18">
            <v>14</v>
          </cell>
          <cell r="D18">
            <v>30</v>
          </cell>
          <cell r="E18">
            <v>36</v>
          </cell>
          <cell r="F18">
            <v>36</v>
          </cell>
          <cell r="G18">
            <v>42</v>
          </cell>
          <cell r="H18">
            <v>42</v>
          </cell>
          <cell r="I18">
            <v>48</v>
          </cell>
          <cell r="J18">
            <v>48</v>
          </cell>
          <cell r="K18">
            <v>54</v>
          </cell>
          <cell r="L18">
            <v>54</v>
          </cell>
        </row>
        <row r="19">
          <cell r="C19">
            <v>15</v>
          </cell>
          <cell r="D19">
            <v>36</v>
          </cell>
          <cell r="E19">
            <v>36</v>
          </cell>
          <cell r="F19">
            <v>36</v>
          </cell>
          <cell r="G19">
            <v>42</v>
          </cell>
          <cell r="H19">
            <v>42</v>
          </cell>
          <cell r="I19">
            <v>48</v>
          </cell>
          <cell r="J19">
            <v>48</v>
          </cell>
          <cell r="K19">
            <v>54</v>
          </cell>
          <cell r="L19">
            <v>54</v>
          </cell>
        </row>
        <row r="20">
          <cell r="C20">
            <v>16</v>
          </cell>
          <cell r="D20">
            <v>36</v>
          </cell>
          <cell r="E20">
            <v>36</v>
          </cell>
          <cell r="F20">
            <v>42</v>
          </cell>
          <cell r="G20">
            <v>42</v>
          </cell>
          <cell r="H20">
            <v>48</v>
          </cell>
          <cell r="I20">
            <v>48</v>
          </cell>
          <cell r="J20">
            <v>54</v>
          </cell>
          <cell r="K20">
            <v>54</v>
          </cell>
        </row>
        <row r="21">
          <cell r="C21">
            <v>17</v>
          </cell>
          <cell r="D21">
            <v>36</v>
          </cell>
          <cell r="E21">
            <v>42</v>
          </cell>
          <cell r="F21">
            <v>42</v>
          </cell>
          <cell r="G21">
            <v>48</v>
          </cell>
          <cell r="H21">
            <v>48</v>
          </cell>
          <cell r="I21">
            <v>54</v>
          </cell>
          <cell r="J21">
            <v>54</v>
          </cell>
        </row>
        <row r="22">
          <cell r="C22">
            <v>18</v>
          </cell>
          <cell r="D22">
            <v>36</v>
          </cell>
          <cell r="E22">
            <v>42</v>
          </cell>
          <cell r="F22">
            <v>42</v>
          </cell>
          <cell r="G22">
            <v>48</v>
          </cell>
          <cell r="H22">
            <v>48</v>
          </cell>
          <cell r="I22">
            <v>54</v>
          </cell>
          <cell r="J22">
            <v>54</v>
          </cell>
        </row>
        <row r="23">
          <cell r="C23">
            <v>19</v>
          </cell>
          <cell r="D23">
            <v>42</v>
          </cell>
          <cell r="E23">
            <v>42</v>
          </cell>
          <cell r="F23">
            <v>48</v>
          </cell>
          <cell r="G23">
            <v>48</v>
          </cell>
          <cell r="H23">
            <v>54</v>
          </cell>
          <cell r="I23">
            <v>54</v>
          </cell>
        </row>
        <row r="24">
          <cell r="C24">
            <v>20</v>
          </cell>
          <cell r="D24">
            <v>42</v>
          </cell>
          <cell r="E24">
            <v>48</v>
          </cell>
          <cell r="F24">
            <v>48</v>
          </cell>
          <cell r="G24">
            <v>54</v>
          </cell>
          <cell r="H24">
            <v>54</v>
          </cell>
        </row>
        <row r="25">
          <cell r="C25">
            <v>21</v>
          </cell>
          <cell r="D25">
            <v>48</v>
          </cell>
          <cell r="E25">
            <v>48</v>
          </cell>
          <cell r="F25">
            <v>48</v>
          </cell>
          <cell r="G25">
            <v>54</v>
          </cell>
          <cell r="H25">
            <v>54</v>
          </cell>
        </row>
        <row r="26">
          <cell r="C26">
            <v>22</v>
          </cell>
          <cell r="D26">
            <v>48</v>
          </cell>
          <cell r="E26">
            <v>48</v>
          </cell>
          <cell r="F26">
            <v>54</v>
          </cell>
          <cell r="G26">
            <v>54</v>
          </cell>
        </row>
        <row r="27">
          <cell r="C27">
            <v>23</v>
          </cell>
          <cell r="D27">
            <v>48</v>
          </cell>
          <cell r="E27">
            <v>54</v>
          </cell>
          <cell r="F27">
            <v>54</v>
          </cell>
        </row>
        <row r="28">
          <cell r="C28">
            <v>24</v>
          </cell>
          <cell r="D28">
            <v>48</v>
          </cell>
          <cell r="E28">
            <v>54</v>
          </cell>
          <cell r="F28">
            <v>54</v>
          </cell>
        </row>
        <row r="29">
          <cell r="C29">
            <v>25</v>
          </cell>
          <cell r="D29">
            <v>54</v>
          </cell>
          <cell r="E29">
            <v>54</v>
          </cell>
        </row>
        <row r="30">
          <cell r="C30">
            <v>26</v>
          </cell>
          <cell r="D30">
            <v>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B4810-314C-4700-AD12-BE5B6176AADD}">
  <sheetPr>
    <tabColor rgb="FFFF0000"/>
  </sheetPr>
  <dimension ref="C5:I44"/>
  <sheetViews>
    <sheetView view="pageBreakPreview" topLeftCell="A13" zoomScaleNormal="100" zoomScaleSheetLayoutView="100" workbookViewId="0">
      <selection activeCell="D24" sqref="D24"/>
    </sheetView>
  </sheetViews>
  <sheetFormatPr baseColWidth="10" defaultColWidth="11.5546875" defaultRowHeight="12.6" x14ac:dyDescent="0.25"/>
  <cols>
    <col min="1" max="1" width="3.33203125" style="192" customWidth="1"/>
    <col min="2" max="2" width="1.5546875" style="192" customWidth="1"/>
    <col min="3" max="3" width="11.5546875" style="192"/>
    <col min="4" max="4" width="15.33203125" style="192" customWidth="1"/>
    <col min="5" max="5" width="14" style="192" customWidth="1"/>
    <col min="6" max="6" width="10.88671875" style="192" customWidth="1"/>
    <col min="7" max="7" width="9.5546875" style="192" customWidth="1"/>
    <col min="8" max="8" width="10.33203125" style="192" customWidth="1"/>
    <col min="9" max="9" width="15.109375" style="192" customWidth="1"/>
    <col min="10" max="10" width="1.44140625" style="192" customWidth="1"/>
    <col min="11" max="16384" width="11.5546875" style="192"/>
  </cols>
  <sheetData>
    <row r="5" spans="3:9" ht="18" customHeight="1" x14ac:dyDescent="0.25">
      <c r="C5" s="207"/>
      <c r="D5" s="207"/>
      <c r="E5" s="207"/>
      <c r="F5" s="207"/>
      <c r="G5" s="207"/>
      <c r="H5" s="207"/>
    </row>
    <row r="6" spans="3:9" x14ac:dyDescent="0.25">
      <c r="C6" s="193"/>
      <c r="D6" s="193"/>
      <c r="E6" s="193"/>
      <c r="F6" s="193"/>
      <c r="G6" s="193"/>
      <c r="H6" s="193"/>
    </row>
    <row r="7" spans="3:9" x14ac:dyDescent="0.25">
      <c r="C7" s="214" t="s">
        <v>491</v>
      </c>
      <c r="D7" s="214"/>
      <c r="E7" s="214"/>
      <c r="F7" s="214"/>
      <c r="G7" s="214"/>
      <c r="H7" s="214"/>
      <c r="I7" s="214"/>
    </row>
    <row r="8" spans="3:9" x14ac:dyDescent="0.25">
      <c r="C8" s="214"/>
      <c r="D8" s="214"/>
      <c r="E8" s="214"/>
      <c r="F8" s="214"/>
      <c r="G8" s="214"/>
      <c r="H8" s="214"/>
      <c r="I8" s="214"/>
    </row>
    <row r="9" spans="3:9" x14ac:dyDescent="0.25">
      <c r="C9" s="214"/>
      <c r="D9" s="214"/>
      <c r="E9" s="214"/>
      <c r="F9" s="214"/>
      <c r="G9" s="214"/>
      <c r="H9" s="214"/>
      <c r="I9" s="214"/>
    </row>
    <row r="10" spans="3:9" x14ac:dyDescent="0.25">
      <c r="C10" s="214"/>
      <c r="D10" s="214"/>
      <c r="E10" s="214"/>
      <c r="F10" s="214"/>
      <c r="G10" s="214"/>
      <c r="H10" s="214"/>
      <c r="I10" s="214"/>
    </row>
    <row r="11" spans="3:9" x14ac:dyDescent="0.25">
      <c r="C11" s="214"/>
      <c r="D11" s="214"/>
      <c r="E11" s="214"/>
      <c r="F11" s="214"/>
      <c r="G11" s="214"/>
      <c r="H11" s="214"/>
      <c r="I11" s="214"/>
    </row>
    <row r="12" spans="3:9" x14ac:dyDescent="0.25">
      <c r="C12" s="214"/>
      <c r="D12" s="214"/>
      <c r="E12" s="214"/>
      <c r="F12" s="214"/>
      <c r="G12" s="214"/>
      <c r="H12" s="214"/>
      <c r="I12" s="214"/>
    </row>
    <row r="13" spans="3:9" x14ac:dyDescent="0.25">
      <c r="C13" s="214"/>
      <c r="D13" s="214"/>
      <c r="E13" s="214"/>
      <c r="F13" s="214"/>
      <c r="G13" s="214"/>
      <c r="H13" s="214"/>
      <c r="I13" s="214"/>
    </row>
    <row r="14" spans="3:9" x14ac:dyDescent="0.25">
      <c r="C14" s="214"/>
      <c r="D14" s="214"/>
      <c r="E14" s="214"/>
      <c r="F14" s="214"/>
      <c r="G14" s="214"/>
      <c r="H14" s="214"/>
      <c r="I14" s="214"/>
    </row>
    <row r="16" spans="3:9" ht="18" x14ac:dyDescent="0.25">
      <c r="D16" s="215" t="s">
        <v>498</v>
      </c>
      <c r="E16" s="215"/>
      <c r="F16" s="215"/>
      <c r="G16" s="215"/>
      <c r="H16" s="215"/>
    </row>
    <row r="18" spans="3:9" ht="18" x14ac:dyDescent="0.35">
      <c r="E18" s="216" t="s">
        <v>499</v>
      </c>
      <c r="F18" s="216"/>
      <c r="G18" s="216"/>
    </row>
    <row r="19" spans="3:9" ht="18" x14ac:dyDescent="0.35">
      <c r="E19" s="216" t="s">
        <v>518</v>
      </c>
      <c r="F19" s="216"/>
      <c r="G19" s="216"/>
    </row>
    <row r="21" spans="3:9" x14ac:dyDescent="0.25">
      <c r="E21" s="217" t="s">
        <v>500</v>
      </c>
      <c r="F21" s="217"/>
      <c r="G21" s="217"/>
    </row>
    <row r="22" spans="3:9" ht="15.6" x14ac:dyDescent="0.25">
      <c r="F22" s="194" t="s">
        <v>501</v>
      </c>
    </row>
    <row r="25" spans="3:9" ht="14.4" x14ac:dyDescent="0.3">
      <c r="E25" s="218" t="s">
        <v>502</v>
      </c>
      <c r="F25" s="218"/>
      <c r="G25" s="218"/>
    </row>
    <row r="27" spans="3:9" x14ac:dyDescent="0.25">
      <c r="C27" s="192" t="s">
        <v>503</v>
      </c>
      <c r="E27" s="219" t="s">
        <v>504</v>
      </c>
      <c r="F27" s="219"/>
      <c r="G27" s="219"/>
      <c r="I27" s="195" t="s">
        <v>505</v>
      </c>
    </row>
    <row r="29" spans="3:9" x14ac:dyDescent="0.25">
      <c r="C29" s="192" t="s">
        <v>506</v>
      </c>
      <c r="E29" s="219" t="s">
        <v>597</v>
      </c>
      <c r="F29" s="219"/>
      <c r="G29" s="219"/>
      <c r="I29" s="195" t="s">
        <v>598</v>
      </c>
    </row>
    <row r="32" spans="3:9" x14ac:dyDescent="0.25">
      <c r="C32" s="192" t="s">
        <v>507</v>
      </c>
      <c r="E32" s="219" t="s">
        <v>508</v>
      </c>
      <c r="F32" s="219"/>
      <c r="G32" s="219"/>
      <c r="I32" s="195"/>
    </row>
    <row r="35" spans="3:9" x14ac:dyDescent="0.25">
      <c r="C35" s="196" t="s">
        <v>509</v>
      </c>
      <c r="D35" s="196" t="s">
        <v>510</v>
      </c>
      <c r="E35" s="220" t="s">
        <v>511</v>
      </c>
      <c r="F35" s="221"/>
      <c r="G35" s="196" t="s">
        <v>512</v>
      </c>
      <c r="H35" s="196" t="s">
        <v>513</v>
      </c>
      <c r="I35" s="196" t="s">
        <v>514</v>
      </c>
    </row>
    <row r="36" spans="3:9" ht="24.6" customHeight="1" x14ac:dyDescent="0.25">
      <c r="C36" s="197"/>
      <c r="D36" s="198" t="s">
        <v>515</v>
      </c>
      <c r="E36" s="212" t="s">
        <v>516</v>
      </c>
      <c r="F36" s="213"/>
      <c r="G36" s="199" t="s">
        <v>599</v>
      </c>
      <c r="H36" s="197"/>
      <c r="I36" s="197"/>
    </row>
    <row r="37" spans="3:9" x14ac:dyDescent="0.25">
      <c r="C37" s="197"/>
      <c r="D37" s="197"/>
      <c r="E37" s="220"/>
      <c r="F37" s="221"/>
      <c r="G37" s="197"/>
      <c r="H37" s="197"/>
      <c r="I37" s="197"/>
    </row>
    <row r="38" spans="3:9" x14ac:dyDescent="0.25">
      <c r="C38" s="197"/>
      <c r="D38" s="197"/>
      <c r="E38" s="220"/>
      <c r="F38" s="221"/>
      <c r="G38" s="197"/>
      <c r="H38" s="197"/>
      <c r="I38" s="197"/>
    </row>
    <row r="39" spans="3:9" x14ac:dyDescent="0.25">
      <c r="C39" s="197"/>
      <c r="D39" s="197"/>
      <c r="E39" s="220"/>
      <c r="F39" s="221"/>
      <c r="G39" s="197"/>
      <c r="H39" s="197"/>
      <c r="I39" s="197"/>
    </row>
    <row r="40" spans="3:9" x14ac:dyDescent="0.25">
      <c r="C40" s="197"/>
      <c r="D40" s="197"/>
      <c r="E40" s="220"/>
      <c r="F40" s="221"/>
      <c r="G40" s="197"/>
      <c r="H40" s="197"/>
      <c r="I40" s="197"/>
    </row>
    <row r="41" spans="3:9" x14ac:dyDescent="0.25">
      <c r="C41" s="222" t="s">
        <v>517</v>
      </c>
      <c r="D41" s="223"/>
      <c r="E41" s="223"/>
      <c r="F41" s="223"/>
      <c r="G41" s="223"/>
      <c r="H41" s="223"/>
      <c r="I41" s="224"/>
    </row>
    <row r="42" spans="3:9" x14ac:dyDescent="0.25">
      <c r="C42" s="225"/>
      <c r="D42" s="226"/>
      <c r="E42" s="226"/>
      <c r="F42" s="226"/>
      <c r="G42" s="226"/>
      <c r="H42" s="226"/>
      <c r="I42" s="227"/>
    </row>
    <row r="43" spans="3:9" x14ac:dyDescent="0.25">
      <c r="C43" s="228"/>
      <c r="D43" s="229"/>
      <c r="E43" s="229"/>
      <c r="F43" s="229"/>
      <c r="G43" s="229"/>
      <c r="H43" s="229"/>
      <c r="I43" s="230"/>
    </row>
    <row r="44" spans="3:9" ht="8.25" customHeight="1" x14ac:dyDescent="0.25"/>
  </sheetData>
  <mergeCells count="16">
    <mergeCell ref="E37:F37"/>
    <mergeCell ref="E38:F38"/>
    <mergeCell ref="E39:F39"/>
    <mergeCell ref="E40:F40"/>
    <mergeCell ref="C41:I43"/>
    <mergeCell ref="E36:F36"/>
    <mergeCell ref="C7:I14"/>
    <mergeCell ref="D16:H16"/>
    <mergeCell ref="E18:G18"/>
    <mergeCell ref="E19:G19"/>
    <mergeCell ref="E21:G21"/>
    <mergeCell ref="E25:G25"/>
    <mergeCell ref="E27:G27"/>
    <mergeCell ref="E29:G29"/>
    <mergeCell ref="E32:G32"/>
    <mergeCell ref="E35:F3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49"/>
  <sheetViews>
    <sheetView zoomScale="80" zoomScaleNormal="80" workbookViewId="0">
      <selection activeCell="D47" sqref="D47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6640625" style="43" customWidth="1"/>
    <col min="5" max="5" width="10.109375" style="43" customWidth="1"/>
    <col min="6" max="9" width="10.33203125" style="43" customWidth="1"/>
    <col min="10" max="16384" width="11.44140625" style="43"/>
  </cols>
  <sheetData>
    <row r="2" spans="2:12" ht="24" customHeight="1" x14ac:dyDescent="0.35">
      <c r="B2" s="236" t="str">
        <f>+'VIDEO VIG.'!B2:J2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10.199999999999999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8.4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+RESUMEN!B89</f>
        <v>07.11</v>
      </c>
      <c r="C10" s="26" t="str">
        <f>+RESUMEN!C89</f>
        <v>SISTEMA DE CONTROL DE ACCESO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+RESUMEN!B90</f>
        <v>07.11.01</v>
      </c>
      <c r="C11" s="33" t="str">
        <f>+RESUMEN!C90</f>
        <v>CONTROL DE ASISTENCIA BIOMÉTRICO</v>
      </c>
      <c r="D11" s="34" t="str">
        <f>+RESUMEN!D90</f>
        <v>und</v>
      </c>
      <c r="E11" s="34"/>
      <c r="F11" s="35"/>
      <c r="G11" s="35"/>
      <c r="H11" s="35"/>
      <c r="I11" s="35"/>
      <c r="J11" s="36">
        <f>SUM(E12:I13)</f>
        <v>4</v>
      </c>
      <c r="K11" s="12"/>
      <c r="L11" s="12"/>
    </row>
    <row r="12" spans="2:12" ht="18.75" customHeight="1" x14ac:dyDescent="0.25">
      <c r="B12" s="52"/>
      <c r="C12" s="53" t="s">
        <v>456</v>
      </c>
      <c r="D12" s="54"/>
      <c r="E12" s="54"/>
      <c r="F12" s="55">
        <v>4</v>
      </c>
      <c r="G12" s="55"/>
      <c r="H12" s="55"/>
      <c r="I12" s="55"/>
      <c r="J12" s="56"/>
    </row>
    <row r="13" spans="2:12" ht="18.75" customHeight="1" x14ac:dyDescent="0.25">
      <c r="B13" s="37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32" t="str">
        <f>+RESUMEN!B91</f>
        <v>07.11.02</v>
      </c>
      <c r="C14" s="33" t="str">
        <f>+RESUMEN!C91</f>
        <v>SENSOR ÓPTICO PARA CAPTURA DE HUELLA DACTILAR</v>
      </c>
      <c r="D14" s="34" t="str">
        <f>+RESUMEN!D91</f>
        <v>und</v>
      </c>
      <c r="E14" s="34"/>
      <c r="F14" s="35"/>
      <c r="G14" s="35"/>
      <c r="H14" s="35"/>
      <c r="I14" s="35"/>
      <c r="J14" s="36">
        <f>SUM(E15:I16)</f>
        <v>4</v>
      </c>
      <c r="K14" s="12"/>
      <c r="L14" s="12"/>
    </row>
    <row r="15" spans="2:12" ht="18.75" customHeight="1" x14ac:dyDescent="0.25">
      <c r="B15" s="52"/>
      <c r="C15" s="53" t="s">
        <v>456</v>
      </c>
      <c r="D15" s="54"/>
      <c r="E15" s="54"/>
      <c r="F15" s="55">
        <f>+F12</f>
        <v>4</v>
      </c>
      <c r="G15" s="55"/>
      <c r="H15" s="55"/>
      <c r="I15" s="55"/>
      <c r="J15" s="56"/>
    </row>
    <row r="16" spans="2:12" ht="18.75" customHeight="1" x14ac:dyDescent="0.25">
      <c r="B16" s="37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32" t="str">
        <f>+RESUMEN!B92</f>
        <v>07.11.03</v>
      </c>
      <c r="C17" s="33" t="str">
        <f>+RESUMEN!C92</f>
        <v>LECTOR BIOMÉTRICO</v>
      </c>
      <c r="D17" s="34" t="str">
        <f>+RESUMEN!D92</f>
        <v>und</v>
      </c>
      <c r="E17" s="34"/>
      <c r="F17" s="35"/>
      <c r="G17" s="35"/>
      <c r="H17" s="35"/>
      <c r="I17" s="35"/>
      <c r="J17" s="36">
        <f>SUM(E18:I19)</f>
        <v>10</v>
      </c>
      <c r="K17" s="12"/>
      <c r="L17" s="12"/>
    </row>
    <row r="18" spans="2:12" ht="18.75" customHeight="1" x14ac:dyDescent="0.25">
      <c r="B18" s="52"/>
      <c r="C18" s="53" t="s">
        <v>456</v>
      </c>
      <c r="D18" s="54"/>
      <c r="E18" s="55"/>
      <c r="F18" s="55">
        <v>5</v>
      </c>
      <c r="G18" s="55">
        <v>3</v>
      </c>
      <c r="H18" s="55">
        <v>2</v>
      </c>
      <c r="I18" s="55"/>
      <c r="J18" s="56"/>
    </row>
    <row r="19" spans="2:12" ht="18.75" customHeight="1" x14ac:dyDescent="0.25">
      <c r="B19" s="37"/>
      <c r="C19" s="44"/>
      <c r="D19" s="39"/>
      <c r="E19" s="39"/>
      <c r="F19" s="40"/>
      <c r="G19" s="40"/>
      <c r="H19" s="40"/>
      <c r="I19" s="40"/>
      <c r="J19" s="42"/>
    </row>
    <row r="20" spans="2:12" s="13" customFormat="1" ht="22.5" customHeight="1" x14ac:dyDescent="0.3">
      <c r="B20" s="32" t="str">
        <f>+RESUMEN!B93</f>
        <v>07.11.04</v>
      </c>
      <c r="C20" s="33" t="str">
        <f>+RESUMEN!C93</f>
        <v>CERRADURA ELECTROMAGNÉTICA</v>
      </c>
      <c r="D20" s="34" t="str">
        <f>+RESUMEN!D93</f>
        <v>und</v>
      </c>
      <c r="E20" s="34"/>
      <c r="F20" s="35"/>
      <c r="G20" s="35"/>
      <c r="H20" s="35"/>
      <c r="I20" s="35"/>
      <c r="J20" s="36">
        <f>SUM(E21:I22)</f>
        <v>10</v>
      </c>
      <c r="K20" s="12"/>
      <c r="L20" s="12"/>
    </row>
    <row r="21" spans="2:12" ht="18.75" customHeight="1" x14ac:dyDescent="0.25">
      <c r="B21" s="52"/>
      <c r="C21" s="53" t="s">
        <v>456</v>
      </c>
      <c r="D21" s="54"/>
      <c r="E21" s="55">
        <f>SUM(E18:E19)</f>
        <v>0</v>
      </c>
      <c r="F21" s="55">
        <f>SUM(F18:F19)</f>
        <v>5</v>
      </c>
      <c r="G21" s="55">
        <f>SUM(G18:G19)</f>
        <v>3</v>
      </c>
      <c r="H21" s="55">
        <f>SUM(H18:H19)</f>
        <v>2</v>
      </c>
      <c r="I21" s="55">
        <f t="shared" ref="I21" si="0">SUM(I18:I19)</f>
        <v>0</v>
      </c>
      <c r="J21" s="56"/>
    </row>
    <row r="22" spans="2:12" ht="18.75" customHeight="1" x14ac:dyDescent="0.25">
      <c r="B22" s="37"/>
      <c r="C22" s="44"/>
      <c r="D22" s="39"/>
      <c r="E22" s="39"/>
      <c r="F22" s="40"/>
      <c r="G22" s="40"/>
      <c r="H22" s="40"/>
      <c r="I22" s="40"/>
      <c r="J22" s="42"/>
    </row>
    <row r="23" spans="2:12" s="13" customFormat="1" ht="22.5" customHeight="1" x14ac:dyDescent="0.3">
      <c r="B23" s="32" t="str">
        <f>+RESUMEN!B94</f>
        <v>07.11.05</v>
      </c>
      <c r="C23" s="33" t="str">
        <f>+RESUMEN!C94</f>
        <v>CONTACTO MAGNÉTICO</v>
      </c>
      <c r="D23" s="34" t="str">
        <f>+RESUMEN!D94</f>
        <v>und</v>
      </c>
      <c r="E23" s="34"/>
      <c r="F23" s="35"/>
      <c r="G23" s="35"/>
      <c r="H23" s="35"/>
      <c r="I23" s="35"/>
      <c r="J23" s="36">
        <f>SUM(E24:I25)</f>
        <v>10</v>
      </c>
      <c r="K23" s="12"/>
      <c r="L23" s="12"/>
    </row>
    <row r="24" spans="2:12" ht="18.75" customHeight="1" x14ac:dyDescent="0.25">
      <c r="B24" s="52"/>
      <c r="C24" s="53" t="s">
        <v>456</v>
      </c>
      <c r="D24" s="54"/>
      <c r="E24" s="55">
        <f>+E21</f>
        <v>0</v>
      </c>
      <c r="F24" s="55">
        <f>+F21</f>
        <v>5</v>
      </c>
      <c r="G24" s="55">
        <f t="shared" ref="G24:I24" si="1">+G21</f>
        <v>3</v>
      </c>
      <c r="H24" s="55">
        <f t="shared" si="1"/>
        <v>2</v>
      </c>
      <c r="I24" s="55">
        <f t="shared" si="1"/>
        <v>0</v>
      </c>
      <c r="J24" s="56"/>
    </row>
    <row r="25" spans="2:12" ht="18.75" customHeight="1" x14ac:dyDescent="0.25">
      <c r="B25" s="37"/>
      <c r="C25" s="44"/>
      <c r="D25" s="39"/>
      <c r="E25" s="39"/>
      <c r="F25" s="40"/>
      <c r="G25" s="40"/>
      <c r="H25" s="40"/>
      <c r="I25" s="40"/>
      <c r="J25" s="42"/>
    </row>
    <row r="26" spans="2:12" s="13" customFormat="1" ht="22.5" customHeight="1" x14ac:dyDescent="0.3">
      <c r="B26" s="32" t="str">
        <f>+RESUMEN!B95</f>
        <v>07.11.06</v>
      </c>
      <c r="C26" s="33" t="str">
        <f>+RESUMEN!C95</f>
        <v>PULSADOR DE SALIDA PARA CONTROL DE ACCESO</v>
      </c>
      <c r="D26" s="34" t="str">
        <f>+RESUMEN!D95</f>
        <v>und</v>
      </c>
      <c r="E26" s="34"/>
      <c r="F26" s="35"/>
      <c r="G26" s="35"/>
      <c r="H26" s="35"/>
      <c r="I26" s="35"/>
      <c r="J26" s="36">
        <f>SUM(E27:I28)</f>
        <v>10</v>
      </c>
      <c r="K26" s="12"/>
      <c r="L26" s="12"/>
    </row>
    <row r="27" spans="2:12" ht="18.75" customHeight="1" x14ac:dyDescent="0.25">
      <c r="B27" s="52"/>
      <c r="C27" s="53" t="s">
        <v>456</v>
      </c>
      <c r="D27" s="54"/>
      <c r="E27" s="41">
        <f>+E21</f>
        <v>0</v>
      </c>
      <c r="F27" s="41">
        <f>+F21</f>
        <v>5</v>
      </c>
      <c r="G27" s="41">
        <f t="shared" ref="G27:I27" si="2">+G21</f>
        <v>3</v>
      </c>
      <c r="H27" s="41">
        <f t="shared" si="2"/>
        <v>2</v>
      </c>
      <c r="I27" s="41">
        <f t="shared" si="2"/>
        <v>0</v>
      </c>
      <c r="J27" s="56"/>
    </row>
    <row r="28" spans="2:12" ht="18.75" customHeight="1" x14ac:dyDescent="0.25">
      <c r="B28" s="37"/>
      <c r="C28" s="44"/>
      <c r="D28" s="39"/>
      <c r="E28" s="39"/>
      <c r="F28" s="40"/>
      <c r="G28" s="40"/>
      <c r="H28" s="40"/>
      <c r="I28" s="40"/>
      <c r="J28" s="42"/>
    </row>
    <row r="29" spans="2:12" s="13" customFormat="1" ht="22.5" customHeight="1" x14ac:dyDescent="0.3">
      <c r="B29" s="32" t="str">
        <f>+RESUMEN!B96</f>
        <v>07.11.07</v>
      </c>
      <c r="C29" s="33" t="str">
        <f>+RESUMEN!C96</f>
        <v>SERVIDOR</v>
      </c>
      <c r="D29" s="34" t="str">
        <f>+RESUMEN!D96</f>
        <v>und</v>
      </c>
      <c r="E29" s="34"/>
      <c r="F29" s="35"/>
      <c r="G29" s="35"/>
      <c r="H29" s="35"/>
      <c r="I29" s="35"/>
      <c r="J29" s="36">
        <f>SUM(E30:I31)</f>
        <v>1</v>
      </c>
      <c r="K29" s="12"/>
      <c r="L29" s="12"/>
    </row>
    <row r="30" spans="2:12" ht="18.75" customHeight="1" x14ac:dyDescent="0.25">
      <c r="B30" s="52"/>
      <c r="C30" s="53" t="s">
        <v>479</v>
      </c>
      <c r="D30" s="54"/>
      <c r="E30" s="54"/>
      <c r="F30" s="55"/>
      <c r="G30" s="55">
        <v>1</v>
      </c>
      <c r="H30" s="41"/>
      <c r="I30" s="55"/>
      <c r="J30" s="56"/>
    </row>
    <row r="31" spans="2:12" ht="18.75" customHeight="1" x14ac:dyDescent="0.25">
      <c r="B31" s="46"/>
      <c r="C31" s="47"/>
      <c r="D31" s="48"/>
      <c r="E31" s="48"/>
      <c r="F31" s="49"/>
      <c r="G31" s="49"/>
      <c r="H31" s="49"/>
      <c r="I31" s="49"/>
      <c r="J31" s="51"/>
    </row>
    <row r="32" spans="2:12" s="13" customFormat="1" ht="22.5" customHeight="1" x14ac:dyDescent="0.3">
      <c r="B32" s="32" t="str">
        <f>+RESUMEN!B97</f>
        <v>07.11.08</v>
      </c>
      <c r="C32" s="45" t="str">
        <f>+RESUMEN!C97</f>
        <v>SOFTWARE DE CONTROL DE ACCESOS Y ASISTENCIA</v>
      </c>
      <c r="D32" s="34" t="str">
        <f>+RESUMEN!D97</f>
        <v>und</v>
      </c>
      <c r="E32" s="34"/>
      <c r="F32" s="35"/>
      <c r="G32" s="35"/>
      <c r="H32" s="35"/>
      <c r="I32" s="35"/>
      <c r="J32" s="36">
        <f>SUM(E33:I34)</f>
        <v>1</v>
      </c>
      <c r="K32" s="12"/>
      <c r="L32" s="12"/>
    </row>
    <row r="33" spans="2:12" ht="18.75" customHeight="1" x14ac:dyDescent="0.25">
      <c r="B33" s="52"/>
      <c r="C33" s="53" t="s">
        <v>479</v>
      </c>
      <c r="D33" s="54"/>
      <c r="E33" s="54"/>
      <c r="F33" s="55"/>
      <c r="G33" s="55">
        <v>1</v>
      </c>
      <c r="H33" s="41"/>
      <c r="I33" s="55"/>
      <c r="J33" s="56"/>
    </row>
    <row r="34" spans="2:12" ht="18.75" customHeight="1" x14ac:dyDescent="0.25">
      <c r="B34" s="46"/>
      <c r="C34" s="47"/>
      <c r="D34" s="48"/>
      <c r="E34" s="48"/>
      <c r="F34" s="49"/>
      <c r="G34" s="49"/>
      <c r="H34" s="49"/>
      <c r="I34" s="49"/>
      <c r="J34" s="51"/>
    </row>
    <row r="35" spans="2:12" s="13" customFormat="1" ht="22.5" customHeight="1" x14ac:dyDescent="0.3">
      <c r="B35" s="32" t="str">
        <f>+RESUMEN!B98</f>
        <v>07.11.09</v>
      </c>
      <c r="C35" s="33" t="str">
        <f>+RESUMEN!C98</f>
        <v>ESTACION DE TRABAJO</v>
      </c>
      <c r="D35" s="34" t="str">
        <f>+RESUMEN!D98</f>
        <v>und</v>
      </c>
      <c r="E35" s="34"/>
      <c r="F35" s="35"/>
      <c r="G35" s="35"/>
      <c r="H35" s="35"/>
      <c r="I35" s="35"/>
      <c r="J35" s="36">
        <f>SUM(E36:I37)</f>
        <v>1</v>
      </c>
      <c r="K35" s="12"/>
      <c r="L35" s="12"/>
    </row>
    <row r="36" spans="2:12" ht="18.75" customHeight="1" x14ac:dyDescent="0.25">
      <c r="B36" s="52"/>
      <c r="C36" s="53" t="s">
        <v>479</v>
      </c>
      <c r="D36" s="54"/>
      <c r="E36" s="54"/>
      <c r="F36" s="55"/>
      <c r="G36" s="55">
        <v>1</v>
      </c>
      <c r="H36" s="55"/>
      <c r="I36" s="55"/>
      <c r="J36" s="56"/>
    </row>
    <row r="37" spans="2:12" ht="18.75" customHeight="1" x14ac:dyDescent="0.25">
      <c r="B37" s="46"/>
      <c r="C37" s="62"/>
      <c r="D37" s="48"/>
      <c r="E37" s="48"/>
      <c r="F37" s="49"/>
      <c r="G37" s="49"/>
      <c r="H37" s="49"/>
      <c r="I37" s="49"/>
      <c r="J37" s="51"/>
    </row>
    <row r="38" spans="2:12" s="13" customFormat="1" ht="22.5" customHeight="1" x14ac:dyDescent="0.3">
      <c r="B38" s="32" t="str">
        <f>+RESUMEN!B99</f>
        <v>07.11.10</v>
      </c>
      <c r="C38" s="33" t="str">
        <f>+RESUMEN!C99</f>
        <v>TARJETAS DE PROXIMIDAD RFID</v>
      </c>
      <c r="D38" s="34" t="str">
        <f>+RESUMEN!D99</f>
        <v>und</v>
      </c>
      <c r="E38" s="34"/>
      <c r="F38" s="35"/>
      <c r="G38" s="35"/>
      <c r="H38" s="35"/>
      <c r="I38" s="35"/>
      <c r="J38" s="36">
        <f>SUM(E39:I40)</f>
        <v>100</v>
      </c>
      <c r="K38" s="12"/>
      <c r="L38" s="12"/>
    </row>
    <row r="39" spans="2:12" ht="18.75" customHeight="1" x14ac:dyDescent="0.25">
      <c r="B39" s="52"/>
      <c r="C39" s="53" t="s">
        <v>479</v>
      </c>
      <c r="D39" s="54"/>
      <c r="E39" s="54"/>
      <c r="F39" s="55"/>
      <c r="G39" s="55">
        <v>100</v>
      </c>
      <c r="H39" s="41"/>
      <c r="I39" s="55"/>
      <c r="J39" s="56"/>
    </row>
    <row r="40" spans="2:12" ht="18.75" customHeight="1" x14ac:dyDescent="0.25">
      <c r="B40" s="46"/>
      <c r="C40" s="47"/>
      <c r="D40" s="48"/>
      <c r="E40" s="48"/>
      <c r="F40" s="49"/>
      <c r="G40" s="49"/>
      <c r="H40" s="49"/>
      <c r="I40" s="49"/>
      <c r="J40" s="51"/>
    </row>
    <row r="41" spans="2:12" s="13" customFormat="1" ht="22.5" customHeight="1" x14ac:dyDescent="0.3">
      <c r="B41" s="32" t="str">
        <f>+RESUMEN!B100</f>
        <v>07.11.11</v>
      </c>
      <c r="C41" s="45" t="str">
        <f>+RESUMEN!C100</f>
        <v>IMPRESORA PARA TARJETAS RFID</v>
      </c>
      <c r="D41" s="34" t="str">
        <f>+RESUMEN!D100</f>
        <v>und</v>
      </c>
      <c r="E41" s="34"/>
      <c r="F41" s="35"/>
      <c r="G41" s="35"/>
      <c r="H41" s="35"/>
      <c r="I41" s="35"/>
      <c r="J41" s="36">
        <f>SUM(E42:I43)</f>
        <v>1</v>
      </c>
      <c r="K41" s="12"/>
      <c r="L41" s="12"/>
    </row>
    <row r="42" spans="2:12" ht="18.75" customHeight="1" x14ac:dyDescent="0.25">
      <c r="B42" s="52"/>
      <c r="C42" s="53" t="s">
        <v>479</v>
      </c>
      <c r="D42" s="54"/>
      <c r="E42" s="54"/>
      <c r="F42" s="55"/>
      <c r="G42" s="55">
        <v>1</v>
      </c>
      <c r="H42" s="41"/>
      <c r="I42" s="55"/>
      <c r="J42" s="56"/>
    </row>
    <row r="43" spans="2:12" ht="18.75" customHeight="1" x14ac:dyDescent="0.25">
      <c r="B43" s="46"/>
      <c r="C43" s="47"/>
      <c r="D43" s="48"/>
      <c r="E43" s="48"/>
      <c r="F43" s="49"/>
      <c r="G43" s="49"/>
      <c r="H43" s="49"/>
      <c r="I43" s="49"/>
      <c r="J43" s="51"/>
    </row>
    <row r="44" spans="2:12" s="13" customFormat="1" ht="38.25" customHeight="1" x14ac:dyDescent="0.3">
      <c r="B44" s="32" t="str">
        <f>+RESUMEN!B101</f>
        <v>07.11.12</v>
      </c>
      <c r="C44" s="45" t="str">
        <f>+RESUMEN!C101</f>
        <v>LICENCIA DE SOFTWARE DE SERVIDOR, ESTACIÓN DE TRABAJO Y LICENCIAS DE USUARIOS</v>
      </c>
      <c r="D44" s="34" t="str">
        <f>+RESUMEN!D101</f>
        <v>und</v>
      </c>
      <c r="E44" s="34"/>
      <c r="F44" s="35"/>
      <c r="G44" s="35"/>
      <c r="H44" s="35"/>
      <c r="I44" s="35"/>
      <c r="J44" s="36">
        <f>SUM(E45:I46)</f>
        <v>1</v>
      </c>
      <c r="K44" s="12"/>
      <c r="L44" s="12"/>
    </row>
    <row r="45" spans="2:12" ht="18.75" customHeight="1" x14ac:dyDescent="0.25">
      <c r="B45" s="52"/>
      <c r="C45" s="53" t="s">
        <v>479</v>
      </c>
      <c r="D45" s="54"/>
      <c r="E45" s="54"/>
      <c r="F45" s="55"/>
      <c r="G45" s="55">
        <v>1</v>
      </c>
      <c r="H45" s="55"/>
      <c r="I45" s="55"/>
      <c r="J45" s="56"/>
    </row>
    <row r="46" spans="2:12" ht="18.75" customHeight="1" x14ac:dyDescent="0.25">
      <c r="B46" s="46"/>
      <c r="C46" s="62"/>
      <c r="D46" s="48"/>
      <c r="E46" s="48"/>
      <c r="F46" s="49"/>
      <c r="G46" s="49"/>
      <c r="H46" s="49"/>
      <c r="I46" s="49"/>
      <c r="J46" s="51"/>
    </row>
    <row r="47" spans="2:12" s="13" customFormat="1" ht="38.25" customHeight="1" x14ac:dyDescent="0.3">
      <c r="B47" s="32" t="str">
        <f>+RESUMEN!B102</f>
        <v>07.11.13</v>
      </c>
      <c r="C47" s="45" t="str">
        <f>+RESUMEN!C102</f>
        <v>INSTALACION Y CONFIGURACION, PRUEBAS Y PUESTA EN MARCHA DE SISTEMA DE CONTROL DE ACCESO</v>
      </c>
      <c r="D47" s="34" t="str">
        <f>+RESUMEN!D102</f>
        <v>Glb</v>
      </c>
      <c r="E47" s="34"/>
      <c r="F47" s="35"/>
      <c r="G47" s="35"/>
      <c r="H47" s="35"/>
      <c r="I47" s="35"/>
      <c r="J47" s="36">
        <f>SUM(E48:I49)</f>
        <v>1</v>
      </c>
      <c r="K47" s="12"/>
      <c r="L47" s="12"/>
    </row>
    <row r="48" spans="2:12" ht="18.75" customHeight="1" x14ac:dyDescent="0.25">
      <c r="B48" s="52"/>
      <c r="C48" s="53" t="s">
        <v>479</v>
      </c>
      <c r="D48" s="54"/>
      <c r="E48" s="54"/>
      <c r="F48" s="55"/>
      <c r="G48" s="55">
        <v>1</v>
      </c>
      <c r="H48" s="55"/>
      <c r="I48" s="55"/>
      <c r="J48" s="56"/>
    </row>
    <row r="49" spans="2:10" ht="18.75" customHeight="1" x14ac:dyDescent="0.25">
      <c r="B49" s="46"/>
      <c r="C49" s="62"/>
      <c r="D49" s="48"/>
      <c r="E49" s="48"/>
      <c r="F49" s="49"/>
      <c r="G49" s="49"/>
      <c r="H49" s="49"/>
      <c r="I49" s="49"/>
      <c r="J49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K7 B17:M46 B9:K14 E8:I8 K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49"/>
  <sheetViews>
    <sheetView zoomScale="80" zoomScaleNormal="80" workbookViewId="0">
      <selection activeCell="C55" sqref="C55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5546875" style="43" customWidth="1"/>
    <col min="5" max="5" width="10.88671875" style="43" customWidth="1"/>
    <col min="6" max="9" width="10.33203125" style="43" customWidth="1"/>
    <col min="10" max="16384" width="11.44140625" style="43"/>
  </cols>
  <sheetData>
    <row r="2" spans="2:12" ht="18" x14ac:dyDescent="0.35">
      <c r="B2" s="236" t="str">
        <f>+'ACCESO SEG.'!B2:J2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9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10.199999999999999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+RESUMEN!B103</f>
        <v>07.12</v>
      </c>
      <c r="C10" s="26" t="str">
        <f>+RESUMEN!C103</f>
        <v>SISTEMA PARA LLAMADA DE ENFERMERA.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+RESUMEN!B104</f>
        <v>07.12.01</v>
      </c>
      <c r="C11" s="33" t="str">
        <f>+RESUMEN!C104</f>
        <v>ESTACION ENFERMERAS</v>
      </c>
      <c r="D11" s="34" t="str">
        <f>+RESUMEN!D104</f>
        <v>und</v>
      </c>
      <c r="E11" s="34"/>
      <c r="F11" s="35"/>
      <c r="G11" s="35"/>
      <c r="H11" s="35"/>
      <c r="I11" s="35"/>
      <c r="J11" s="36">
        <f>SUM(F12:I13)</f>
        <v>7</v>
      </c>
      <c r="K11" s="12"/>
      <c r="L11" s="12"/>
    </row>
    <row r="12" spans="2:12" ht="18.75" customHeight="1" x14ac:dyDescent="0.25">
      <c r="B12" s="52"/>
      <c r="C12" s="76" t="s">
        <v>444</v>
      </c>
      <c r="D12" s="54"/>
      <c r="E12" s="54"/>
      <c r="F12" s="55">
        <v>2</v>
      </c>
      <c r="G12" s="55">
        <v>1</v>
      </c>
      <c r="H12" s="55">
        <v>4</v>
      </c>
      <c r="I12" s="55"/>
      <c r="J12" s="56"/>
    </row>
    <row r="13" spans="2:12" ht="18.75" customHeight="1" x14ac:dyDescent="0.25">
      <c r="B13" s="37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32" t="str">
        <f>+RESUMEN!B105</f>
        <v>07.12.02</v>
      </c>
      <c r="C14" s="33" t="str">
        <f>+RESUMEN!C105</f>
        <v>PULSADOR CAMA</v>
      </c>
      <c r="D14" s="34" t="str">
        <f>+RESUMEN!D105</f>
        <v>und</v>
      </c>
      <c r="E14" s="34"/>
      <c r="F14" s="35"/>
      <c r="G14" s="35"/>
      <c r="H14" s="35"/>
      <c r="I14" s="35"/>
      <c r="J14" s="36">
        <f>SUM(F15:I16)</f>
        <v>54</v>
      </c>
      <c r="K14" s="12"/>
      <c r="L14" s="12"/>
    </row>
    <row r="15" spans="2:12" ht="18.75" customHeight="1" x14ac:dyDescent="0.25">
      <c r="B15" s="52"/>
      <c r="C15" s="76" t="s">
        <v>444</v>
      </c>
      <c r="D15" s="54"/>
      <c r="E15" s="54"/>
      <c r="F15" s="55"/>
      <c r="G15" s="55">
        <v>4</v>
      </c>
      <c r="H15" s="55">
        <v>50</v>
      </c>
      <c r="I15" s="55"/>
      <c r="J15" s="56"/>
    </row>
    <row r="16" spans="2:12" ht="18.75" customHeight="1" x14ac:dyDescent="0.25">
      <c r="B16" s="37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01" t="str">
        <f>+RESUMEN!B106</f>
        <v>07.12.03</v>
      </c>
      <c r="C17" s="102" t="str">
        <f>+RESUMEN!C106</f>
        <v>TIRADOR DE BAÑO</v>
      </c>
      <c r="D17" s="34" t="str">
        <f>+RESUMEN!D106</f>
        <v>und</v>
      </c>
      <c r="E17" s="34"/>
      <c r="F17" s="35"/>
      <c r="G17" s="35"/>
      <c r="H17" s="35"/>
      <c r="I17" s="35"/>
      <c r="J17" s="36">
        <f>SUM(F18:I19)</f>
        <v>27</v>
      </c>
      <c r="K17" s="12"/>
      <c r="L17" s="12"/>
    </row>
    <row r="18" spans="2:12" ht="18.75" customHeight="1" x14ac:dyDescent="0.25">
      <c r="B18" s="52"/>
      <c r="C18" s="76" t="s">
        <v>444</v>
      </c>
      <c r="D18" s="54"/>
      <c r="E18" s="54"/>
      <c r="F18" s="55"/>
      <c r="G18" s="55">
        <v>2</v>
      </c>
      <c r="H18" s="55">
        <v>25</v>
      </c>
      <c r="I18" s="55"/>
      <c r="J18" s="56"/>
    </row>
    <row r="19" spans="2:12" ht="18.75" customHeight="1" x14ac:dyDescent="0.25">
      <c r="B19" s="37"/>
      <c r="C19" s="44"/>
      <c r="D19" s="39"/>
      <c r="E19" s="39"/>
      <c r="F19" s="40"/>
      <c r="G19" s="40"/>
      <c r="H19" s="40"/>
      <c r="I19" s="40"/>
      <c r="J19" s="42"/>
    </row>
    <row r="20" spans="2:12" s="13" customFormat="1" ht="22.5" customHeight="1" x14ac:dyDescent="0.3">
      <c r="B20" s="32" t="str">
        <f>+RESUMEN!B107</f>
        <v>07.12.04</v>
      </c>
      <c r="C20" s="45" t="str">
        <f>+RESUMEN!C107</f>
        <v>TIRADOR DE DUCHA</v>
      </c>
      <c r="D20" s="34" t="str">
        <f>+RESUMEN!D107</f>
        <v>und</v>
      </c>
      <c r="E20" s="34"/>
      <c r="F20" s="35"/>
      <c r="G20" s="35"/>
      <c r="H20" s="35"/>
      <c r="I20" s="35"/>
      <c r="J20" s="36">
        <f>SUM(F21:I21)</f>
        <v>27</v>
      </c>
      <c r="K20" s="12"/>
      <c r="L20" s="12"/>
    </row>
    <row r="21" spans="2:12" ht="18.75" customHeight="1" x14ac:dyDescent="0.25">
      <c r="B21" s="52"/>
      <c r="C21" s="76" t="s">
        <v>444</v>
      </c>
      <c r="D21" s="54"/>
      <c r="E21" s="54"/>
      <c r="F21" s="55"/>
      <c r="G21" s="55">
        <v>2</v>
      </c>
      <c r="H21" s="55">
        <v>25</v>
      </c>
      <c r="I21" s="55"/>
      <c r="J21" s="56"/>
    </row>
    <row r="22" spans="2:12" ht="18.75" customHeight="1" x14ac:dyDescent="0.25">
      <c r="B22" s="46"/>
      <c r="C22" s="47"/>
      <c r="D22" s="48"/>
      <c r="E22" s="48"/>
      <c r="F22" s="49"/>
      <c r="G22" s="49"/>
      <c r="H22" s="49"/>
      <c r="I22" s="49"/>
      <c r="J22" s="51"/>
    </row>
    <row r="23" spans="2:12" s="13" customFormat="1" ht="22.5" customHeight="1" x14ac:dyDescent="0.3">
      <c r="B23" s="32" t="str">
        <f>+RESUMEN!B108</f>
        <v>07.12.05</v>
      </c>
      <c r="C23" s="33" t="str">
        <f>+RESUMEN!C108</f>
        <v>PULSADOR TIPO PEDAL O DE PIE</v>
      </c>
      <c r="D23" s="34" t="str">
        <f>+RESUMEN!D108</f>
        <v>und</v>
      </c>
      <c r="E23" s="34"/>
      <c r="F23" s="35"/>
      <c r="G23" s="35"/>
      <c r="H23" s="35"/>
      <c r="I23" s="35"/>
      <c r="J23" s="36">
        <f>SUM(F24:I25)</f>
        <v>5</v>
      </c>
      <c r="K23" s="12"/>
      <c r="L23" s="12"/>
    </row>
    <row r="24" spans="2:12" ht="18.75" customHeight="1" x14ac:dyDescent="0.25">
      <c r="B24" s="52"/>
      <c r="C24" s="76" t="s">
        <v>444</v>
      </c>
      <c r="D24" s="54"/>
      <c r="E24" s="54"/>
      <c r="F24" s="55"/>
      <c r="G24" s="55">
        <v>5</v>
      </c>
      <c r="H24" s="55"/>
      <c r="I24" s="55"/>
      <c r="J24" s="56"/>
      <c r="L24" s="82"/>
    </row>
    <row r="25" spans="2:12" ht="18.75" customHeight="1" x14ac:dyDescent="0.25">
      <c r="B25" s="37"/>
      <c r="C25" s="44"/>
      <c r="D25" s="39"/>
      <c r="E25" s="39"/>
      <c r="F25" s="40"/>
      <c r="G25" s="40"/>
      <c r="H25" s="40"/>
      <c r="I25" s="40"/>
      <c r="J25" s="42"/>
    </row>
    <row r="26" spans="2:12" s="13" customFormat="1" ht="22.5" customHeight="1" x14ac:dyDescent="0.3">
      <c r="B26" s="32" t="str">
        <f>+RESUMEN!B109</f>
        <v>07.12.06</v>
      </c>
      <c r="C26" s="33" t="str">
        <f>+RESUMEN!C109</f>
        <v>LUMINARIA DE SOBREPUERTA</v>
      </c>
      <c r="D26" s="34" t="str">
        <f>+RESUMEN!D109</f>
        <v>und</v>
      </c>
      <c r="E26" s="34"/>
      <c r="F26" s="35"/>
      <c r="G26" s="35"/>
      <c r="H26" s="35"/>
      <c r="I26" s="35"/>
      <c r="J26" s="36">
        <f>SUM(F27:I28)</f>
        <v>33</v>
      </c>
      <c r="K26" s="12"/>
      <c r="L26" s="12"/>
    </row>
    <row r="27" spans="2:12" ht="18.75" customHeight="1" x14ac:dyDescent="0.25">
      <c r="B27" s="52"/>
      <c r="C27" s="76" t="s">
        <v>444</v>
      </c>
      <c r="D27" s="54"/>
      <c r="E27" s="54"/>
      <c r="F27" s="55"/>
      <c r="G27" s="55">
        <v>6</v>
      </c>
      <c r="H27" s="55">
        <v>27</v>
      </c>
      <c r="I27" s="55"/>
      <c r="J27" s="56"/>
    </row>
    <row r="28" spans="2:12" ht="18.75" customHeight="1" x14ac:dyDescent="0.25">
      <c r="B28" s="37"/>
      <c r="C28" s="38"/>
      <c r="D28" s="39"/>
      <c r="E28" s="39"/>
      <c r="F28" s="40"/>
      <c r="G28" s="40"/>
      <c r="H28" s="40"/>
      <c r="I28" s="40"/>
      <c r="J28" s="42"/>
    </row>
    <row r="29" spans="2:12" s="13" customFormat="1" ht="22.5" customHeight="1" x14ac:dyDescent="0.3">
      <c r="B29" s="32" t="str">
        <f>+RESUMEN!B110</f>
        <v>07.12.07</v>
      </c>
      <c r="C29" s="33" t="str">
        <f>+RESUMEN!C110</f>
        <v>MODULO DE HABITACION</v>
      </c>
      <c r="D29" s="34" t="str">
        <f>+RESUMEN!D110</f>
        <v>und</v>
      </c>
      <c r="E29" s="34"/>
      <c r="F29" s="35"/>
      <c r="G29" s="35"/>
      <c r="H29" s="35"/>
      <c r="I29" s="35"/>
      <c r="J29" s="36">
        <f>SUM(F30:I31)</f>
        <v>33</v>
      </c>
      <c r="K29" s="12"/>
      <c r="L29" s="12"/>
    </row>
    <row r="30" spans="2:12" ht="18.75" customHeight="1" x14ac:dyDescent="0.25">
      <c r="B30" s="52"/>
      <c r="C30" s="76" t="s">
        <v>444</v>
      </c>
      <c r="D30" s="54"/>
      <c r="E30" s="54"/>
      <c r="F30" s="55"/>
      <c r="G30" s="55">
        <v>6</v>
      </c>
      <c r="H30" s="55">
        <v>27</v>
      </c>
      <c r="I30" s="55"/>
      <c r="J30" s="56"/>
    </row>
    <row r="31" spans="2:12" ht="18.75" customHeight="1" x14ac:dyDescent="0.25">
      <c r="B31" s="37"/>
      <c r="C31" s="44"/>
      <c r="D31" s="39"/>
      <c r="E31" s="39"/>
      <c r="F31" s="40"/>
      <c r="G31" s="40"/>
      <c r="H31" s="40"/>
      <c r="I31" s="40"/>
      <c r="J31" s="42"/>
    </row>
    <row r="32" spans="2:12" s="13" customFormat="1" ht="22.5" customHeight="1" x14ac:dyDescent="0.3">
      <c r="B32" s="32" t="str">
        <f>+RESUMEN!B111</f>
        <v>07.12.08</v>
      </c>
      <c r="C32" s="33" t="str">
        <f>+RESUMEN!C111</f>
        <v>SERVIDOR DE GESTIÓN, CONTROL, ALMACENAMIENTO</v>
      </c>
      <c r="D32" s="34" t="str">
        <f>+RESUMEN!D111</f>
        <v>und</v>
      </c>
      <c r="E32" s="34"/>
      <c r="F32" s="35"/>
      <c r="G32" s="35"/>
      <c r="H32" s="35"/>
      <c r="I32" s="35"/>
      <c r="J32" s="36">
        <f>SUM(F33:I34)</f>
        <v>1</v>
      </c>
      <c r="K32" s="12"/>
      <c r="L32" s="12"/>
    </row>
    <row r="33" spans="2:12" ht="18.75" customHeight="1" x14ac:dyDescent="0.25">
      <c r="B33" s="52"/>
      <c r="C33" s="76" t="s">
        <v>479</v>
      </c>
      <c r="D33" s="54"/>
      <c r="E33" s="54"/>
      <c r="F33" s="55"/>
      <c r="G33" s="55">
        <v>1</v>
      </c>
      <c r="H33" s="55"/>
      <c r="I33" s="55"/>
      <c r="J33" s="56"/>
    </row>
    <row r="34" spans="2:12" ht="18.75" customHeight="1" x14ac:dyDescent="0.25">
      <c r="B34" s="37"/>
      <c r="C34" s="44"/>
      <c r="D34" s="39"/>
      <c r="E34" s="39"/>
      <c r="F34" s="40"/>
      <c r="G34" s="40"/>
      <c r="H34" s="40"/>
      <c r="I34" s="40"/>
      <c r="J34" s="42"/>
    </row>
    <row r="35" spans="2:12" s="13" customFormat="1" ht="22.5" customHeight="1" x14ac:dyDescent="0.3">
      <c r="B35" s="32" t="str">
        <f>+RESUMEN!B112</f>
        <v>07.12.09</v>
      </c>
      <c r="C35" s="33" t="str">
        <f>+RESUMEN!C112</f>
        <v>SOFTWARE DE SERVIDOR DE GESTIÓN</v>
      </c>
      <c r="D35" s="34" t="str">
        <f>+RESUMEN!D112</f>
        <v>und</v>
      </c>
      <c r="E35" s="34"/>
      <c r="F35" s="35"/>
      <c r="G35" s="35"/>
      <c r="H35" s="35"/>
      <c r="I35" s="35"/>
      <c r="J35" s="36">
        <f>SUM(F36:I37)</f>
        <v>1</v>
      </c>
      <c r="K35" s="12"/>
      <c r="L35" s="12"/>
    </row>
    <row r="36" spans="2:12" ht="18.75" customHeight="1" x14ac:dyDescent="0.25">
      <c r="B36" s="52"/>
      <c r="C36" s="76" t="s">
        <v>479</v>
      </c>
      <c r="D36" s="54"/>
      <c r="E36" s="54"/>
      <c r="F36" s="55"/>
      <c r="G36" s="55">
        <v>1</v>
      </c>
      <c r="H36" s="55"/>
      <c r="I36" s="55"/>
      <c r="J36" s="56"/>
    </row>
    <row r="37" spans="2:12" ht="18.75" customHeight="1" x14ac:dyDescent="0.25">
      <c r="B37" s="37"/>
      <c r="C37" s="44"/>
      <c r="D37" s="39"/>
      <c r="E37" s="39"/>
      <c r="F37" s="40"/>
      <c r="G37" s="40"/>
      <c r="H37" s="40"/>
      <c r="I37" s="40"/>
      <c r="J37" s="42"/>
    </row>
    <row r="38" spans="2:12" s="13" customFormat="1" ht="22.5" customHeight="1" x14ac:dyDescent="0.3">
      <c r="B38" s="32" t="str">
        <f>+RESUMEN!B113</f>
        <v>07.12.10</v>
      </c>
      <c r="C38" s="45" t="str">
        <f>+RESUMEN!C113</f>
        <v>SOFTWARE CLIENTE DE GESTIÓN Y MONITORIZACIÓN</v>
      </c>
      <c r="D38" s="34" t="str">
        <f>+RESUMEN!D113</f>
        <v>und</v>
      </c>
      <c r="E38" s="34"/>
      <c r="F38" s="35"/>
      <c r="G38" s="35"/>
      <c r="H38" s="35"/>
      <c r="I38" s="35"/>
      <c r="J38" s="36">
        <f>SUM(F39:I39)</f>
        <v>1</v>
      </c>
      <c r="K38" s="12"/>
      <c r="L38" s="12"/>
    </row>
    <row r="39" spans="2:12" ht="18.75" customHeight="1" x14ac:dyDescent="0.25">
      <c r="B39" s="52"/>
      <c r="C39" s="76" t="s">
        <v>479</v>
      </c>
      <c r="D39" s="54"/>
      <c r="E39" s="54"/>
      <c r="F39" s="55"/>
      <c r="G39" s="55">
        <v>1</v>
      </c>
      <c r="H39" s="55"/>
      <c r="I39" s="55"/>
      <c r="J39" s="56"/>
    </row>
    <row r="40" spans="2:12" ht="18.75" customHeight="1" x14ac:dyDescent="0.25">
      <c r="B40" s="46"/>
      <c r="C40" s="47"/>
      <c r="D40" s="48"/>
      <c r="E40" s="48"/>
      <c r="F40" s="49"/>
      <c r="G40" s="49"/>
      <c r="H40" s="49"/>
      <c r="I40" s="49"/>
      <c r="J40" s="51"/>
    </row>
    <row r="41" spans="2:12" s="13" customFormat="1" ht="36" customHeight="1" x14ac:dyDescent="0.3">
      <c r="B41" s="32" t="str">
        <f>+RESUMEN!B114</f>
        <v>07.12.11</v>
      </c>
      <c r="C41" s="45" t="str">
        <f>+RESUMEN!C114</f>
        <v>LICENCIA DE SOFTWARE DE SERVIDOR Y LICENCIAS DE USUARIOS</v>
      </c>
      <c r="D41" s="34" t="str">
        <f>+RESUMEN!D114</f>
        <v>und</v>
      </c>
      <c r="E41" s="34"/>
      <c r="F41" s="35"/>
      <c r="G41" s="35"/>
      <c r="H41" s="35"/>
      <c r="I41" s="35"/>
      <c r="J41" s="36">
        <f>SUM(F42:I42)</f>
        <v>1</v>
      </c>
      <c r="K41" s="12"/>
      <c r="L41" s="12"/>
    </row>
    <row r="42" spans="2:12" ht="18.75" customHeight="1" x14ac:dyDescent="0.25">
      <c r="B42" s="52"/>
      <c r="C42" s="76" t="s">
        <v>479</v>
      </c>
      <c r="D42" s="54"/>
      <c r="E42" s="54"/>
      <c r="F42" s="55"/>
      <c r="G42" s="55">
        <v>1</v>
      </c>
      <c r="H42" s="55"/>
      <c r="I42" s="55"/>
      <c r="J42" s="56"/>
    </row>
    <row r="43" spans="2:12" ht="18.75" customHeight="1" x14ac:dyDescent="0.25">
      <c r="B43" s="46"/>
      <c r="C43" s="47"/>
      <c r="D43" s="48"/>
      <c r="E43" s="48"/>
      <c r="F43" s="49"/>
      <c r="G43" s="49"/>
      <c r="H43" s="49"/>
      <c r="I43" s="49"/>
      <c r="J43" s="51"/>
    </row>
    <row r="44" spans="2:12" s="13" customFormat="1" ht="22.5" customHeight="1" x14ac:dyDescent="0.3">
      <c r="B44" s="32" t="str">
        <f>+RESUMEN!B115</f>
        <v>07.12.12</v>
      </c>
      <c r="C44" s="45" t="str">
        <f>+RESUMEN!C115</f>
        <v>CABLE PARA SISTEMA DE LLAMADO DE ENFERMERA</v>
      </c>
      <c r="D44" s="34" t="str">
        <f>+RESUMEN!D115</f>
        <v>m</v>
      </c>
      <c r="E44" s="34"/>
      <c r="F44" s="35"/>
      <c r="G44" s="35"/>
      <c r="H44" s="35"/>
      <c r="I44" s="35"/>
      <c r="J44" s="36">
        <f>SUM(E45:I46)</f>
        <v>1057.45</v>
      </c>
      <c r="K44" s="12"/>
    </row>
    <row r="45" spans="2:12" ht="18.75" customHeight="1" x14ac:dyDescent="0.25">
      <c r="B45" s="52"/>
      <c r="C45" s="53" t="s">
        <v>444</v>
      </c>
      <c r="D45" s="65"/>
      <c r="E45" s="85"/>
      <c r="F45" s="85"/>
      <c r="G45" s="85">
        <v>154.15</v>
      </c>
      <c r="H45" s="85">
        <v>903.3</v>
      </c>
      <c r="I45" s="85"/>
      <c r="J45" s="56"/>
    </row>
    <row r="46" spans="2:12" ht="18.75" customHeight="1" x14ac:dyDescent="0.25">
      <c r="B46" s="46"/>
      <c r="C46" s="47"/>
      <c r="D46" s="48"/>
      <c r="E46" s="48"/>
      <c r="F46" s="49"/>
      <c r="G46" s="49"/>
      <c r="H46" s="49"/>
      <c r="I46" s="49"/>
      <c r="J46" s="51"/>
    </row>
    <row r="47" spans="2:12" s="13" customFormat="1" ht="36" customHeight="1" x14ac:dyDescent="0.3">
      <c r="B47" s="32" t="str">
        <f>+RESUMEN!B116</f>
        <v>07.12.13</v>
      </c>
      <c r="C47" s="45" t="str">
        <f>+RESUMEN!C116</f>
        <v>INSTALACION Y CONFIGURACION, PRUEBAS Y PUESTA EN MARCHA DE SISTEMA PARA LLAMADA DE ENFERMERA</v>
      </c>
      <c r="D47" s="34" t="str">
        <f>+RESUMEN!D116</f>
        <v>Glb</v>
      </c>
      <c r="E47" s="34"/>
      <c r="F47" s="35"/>
      <c r="G47" s="35"/>
      <c r="H47" s="35"/>
      <c r="I47" s="35"/>
      <c r="J47" s="36">
        <f>SUM(F48:I48)</f>
        <v>1</v>
      </c>
      <c r="K47" s="12"/>
      <c r="L47" s="12"/>
    </row>
    <row r="48" spans="2:12" ht="18.75" customHeight="1" x14ac:dyDescent="0.25">
      <c r="B48" s="52"/>
      <c r="C48" s="76" t="s">
        <v>479</v>
      </c>
      <c r="D48" s="54"/>
      <c r="E48" s="54"/>
      <c r="F48" s="55"/>
      <c r="G48" s="55">
        <v>1</v>
      </c>
      <c r="H48" s="55"/>
      <c r="I48" s="55"/>
      <c r="J48" s="56"/>
    </row>
    <row r="49" spans="2:10" ht="18.75" customHeight="1" x14ac:dyDescent="0.25">
      <c r="B49" s="46"/>
      <c r="C49" s="47"/>
      <c r="D49" s="48"/>
      <c r="E49" s="48"/>
      <c r="F49" s="49"/>
      <c r="G49" s="49"/>
      <c r="H49" s="49"/>
      <c r="I49" s="49"/>
      <c r="J49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K7 B9:K46 E8:I8 K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0"/>
  <sheetViews>
    <sheetView zoomScale="80" zoomScaleNormal="80" workbookViewId="0">
      <selection activeCell="Q23" sqref="Q23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44140625" style="43" customWidth="1"/>
    <col min="5" max="5" width="10" style="43" customWidth="1"/>
    <col min="6" max="9" width="9.44140625" style="43" customWidth="1"/>
    <col min="10" max="10" width="11.44140625" style="43"/>
    <col min="11" max="11" width="11.44140625" style="82"/>
    <col min="12" max="16384" width="11.44140625" style="43"/>
  </cols>
  <sheetData>
    <row r="2" spans="2:11" ht="18" x14ac:dyDescent="0.35">
      <c r="B2" s="236" t="str">
        <f>+'LLM ENFE.'!B2:J2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1" s="13" customFormat="1" ht="9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81"/>
    </row>
    <row r="4" spans="2:11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81"/>
    </row>
    <row r="5" spans="2:11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81"/>
    </row>
    <row r="6" spans="2:11" s="13" customFormat="1" ht="9" customHeight="1" x14ac:dyDescent="0.3">
      <c r="B6" s="9"/>
      <c r="C6" s="9"/>
      <c r="D6" s="9"/>
      <c r="E6" s="9"/>
      <c r="F6" s="9"/>
      <c r="G6" s="9"/>
      <c r="H6" s="9"/>
      <c r="I6" s="9"/>
      <c r="J6" s="9"/>
      <c r="K6" s="81"/>
    </row>
    <row r="7" spans="2:11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81"/>
    </row>
    <row r="8" spans="2:11" s="13" customFormat="1" ht="32.25" customHeight="1" x14ac:dyDescent="0.3">
      <c r="B8" s="17" t="s">
        <v>493</v>
      </c>
      <c r="C8" s="17" t="s">
        <v>494</v>
      </c>
      <c r="D8" s="17" t="s">
        <v>378</v>
      </c>
      <c r="E8" s="98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81"/>
    </row>
    <row r="9" spans="2:11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99"/>
    </row>
    <row r="10" spans="2:11" s="31" customFormat="1" ht="22.5" customHeight="1" x14ac:dyDescent="0.3">
      <c r="B10" s="80" t="str">
        <f>+RESUMEN!B117</f>
        <v>07.13</v>
      </c>
      <c r="C10" s="26" t="str">
        <f>+RESUMEN!C117</f>
        <v>SISTEMA DE DETECCIÓN Y ALARMA DE INCENDIOS</v>
      </c>
      <c r="D10" s="27"/>
      <c r="E10" s="27"/>
      <c r="F10" s="28"/>
      <c r="G10" s="28"/>
      <c r="H10" s="28"/>
      <c r="I10" s="28"/>
      <c r="J10" s="29"/>
      <c r="K10" s="100"/>
    </row>
    <row r="11" spans="2:11" s="13" customFormat="1" ht="22.5" customHeight="1" x14ac:dyDescent="0.3">
      <c r="B11" s="32" t="str">
        <f>+RESUMEN!B118</f>
        <v>07.13.01</v>
      </c>
      <c r="C11" s="33" t="str">
        <f>+RESUMEN!C118</f>
        <v>PANEL DE DETECCIÓN Y ALARMA DE INCENDIOS</v>
      </c>
      <c r="D11" s="34" t="str">
        <f>+RESUMEN!D118</f>
        <v>und</v>
      </c>
      <c r="E11" s="34"/>
      <c r="F11" s="35"/>
      <c r="G11" s="35"/>
      <c r="H11" s="35"/>
      <c r="I11" s="35"/>
      <c r="J11" s="36">
        <f>SUM(E12:I13)</f>
        <v>1</v>
      </c>
      <c r="K11" s="81"/>
    </row>
    <row r="12" spans="2:11" s="82" customFormat="1" ht="18.75" customHeight="1" x14ac:dyDescent="0.25">
      <c r="B12" s="52"/>
      <c r="C12" s="53" t="s">
        <v>454</v>
      </c>
      <c r="D12" s="54"/>
      <c r="E12" s="54"/>
      <c r="F12" s="55">
        <v>1</v>
      </c>
      <c r="G12" s="55"/>
      <c r="H12" s="55"/>
      <c r="I12" s="55"/>
      <c r="J12" s="56"/>
    </row>
    <row r="13" spans="2:11" ht="18.75" customHeight="1" x14ac:dyDescent="0.25">
      <c r="B13" s="37"/>
      <c r="C13" s="44"/>
      <c r="D13" s="39"/>
      <c r="E13" s="39"/>
      <c r="F13" s="40"/>
      <c r="G13" s="40"/>
      <c r="H13" s="40"/>
      <c r="I13" s="40"/>
      <c r="J13" s="42"/>
    </row>
    <row r="14" spans="2:11" s="13" customFormat="1" ht="22.5" customHeight="1" x14ac:dyDescent="0.3">
      <c r="B14" s="32" t="str">
        <f>+RESUMEN!B119</f>
        <v>07.13.02</v>
      </c>
      <c r="C14" s="33" t="str">
        <f>+RESUMEN!C119</f>
        <v>PANEL SECUNDARIO DE DETECCION Y ALARMA DE INCENDIO</v>
      </c>
      <c r="D14" s="34" t="str">
        <f>+RESUMEN!D119</f>
        <v>und</v>
      </c>
      <c r="E14" s="34"/>
      <c r="F14" s="35"/>
      <c r="G14" s="35"/>
      <c r="H14" s="35"/>
      <c r="I14" s="35"/>
      <c r="J14" s="36">
        <f>SUM(E15:I16)</f>
        <v>1</v>
      </c>
      <c r="K14" s="81"/>
    </row>
    <row r="15" spans="2:11" s="82" customFormat="1" ht="18.75" customHeight="1" x14ac:dyDescent="0.25">
      <c r="B15" s="52"/>
      <c r="C15" s="53" t="s">
        <v>358</v>
      </c>
      <c r="D15" s="54"/>
      <c r="E15" s="54"/>
      <c r="F15" s="55">
        <v>1</v>
      </c>
      <c r="G15" s="55"/>
      <c r="H15" s="55"/>
      <c r="I15" s="55"/>
      <c r="J15" s="56"/>
    </row>
    <row r="16" spans="2:11" ht="18.75" customHeight="1" x14ac:dyDescent="0.25">
      <c r="B16" s="37"/>
      <c r="C16" s="44"/>
      <c r="D16" s="39"/>
      <c r="E16" s="39"/>
      <c r="F16" s="40"/>
      <c r="G16" s="40"/>
      <c r="H16" s="40"/>
      <c r="I16" s="40"/>
      <c r="J16" s="42"/>
    </row>
    <row r="17" spans="2:11" s="13" customFormat="1" ht="22.5" customHeight="1" x14ac:dyDescent="0.3">
      <c r="B17" s="32" t="str">
        <f>+RESUMEN!B120</f>
        <v>07.13.03</v>
      </c>
      <c r="C17" s="33" t="str">
        <f>+RESUMEN!C120</f>
        <v>DETECTOR DE HUMO FOTOELÉCTRICO</v>
      </c>
      <c r="D17" s="34" t="str">
        <f>+RESUMEN!D120</f>
        <v>und</v>
      </c>
      <c r="E17" s="34"/>
      <c r="F17" s="35"/>
      <c r="G17" s="35"/>
      <c r="H17" s="35"/>
      <c r="I17" s="35"/>
      <c r="J17" s="36">
        <f>SUM(E18:I19)</f>
        <v>850</v>
      </c>
      <c r="K17" s="81"/>
    </row>
    <row r="18" spans="2:11" s="82" customFormat="1" ht="18.75" customHeight="1" x14ac:dyDescent="0.25">
      <c r="B18" s="52"/>
      <c r="C18" s="53" t="s">
        <v>454</v>
      </c>
      <c r="D18" s="54"/>
      <c r="E18" s="55">
        <v>105</v>
      </c>
      <c r="F18" s="55">
        <v>336</v>
      </c>
      <c r="G18" s="55">
        <v>267</v>
      </c>
      <c r="H18" s="55">
        <v>138</v>
      </c>
      <c r="I18" s="55">
        <v>4</v>
      </c>
      <c r="J18" s="56"/>
    </row>
    <row r="19" spans="2:11" ht="18.75" customHeight="1" x14ac:dyDescent="0.25">
      <c r="B19" s="37"/>
      <c r="C19" s="44"/>
      <c r="D19" s="39"/>
      <c r="E19" s="39"/>
      <c r="F19" s="40"/>
      <c r="G19" s="40"/>
      <c r="H19" s="40"/>
      <c r="I19" s="40"/>
      <c r="J19" s="42"/>
    </row>
    <row r="20" spans="2:11" s="13" customFormat="1" ht="22.5" customHeight="1" x14ac:dyDescent="0.3">
      <c r="B20" s="32" t="str">
        <f>+RESUMEN!B121</f>
        <v>07.13.04</v>
      </c>
      <c r="C20" s="33" t="str">
        <f>+RESUMEN!C121</f>
        <v>DETECTOR DE TEMPERATURA</v>
      </c>
      <c r="D20" s="34" t="str">
        <f>+RESUMEN!D121</f>
        <v>und</v>
      </c>
      <c r="E20" s="34"/>
      <c r="F20" s="35"/>
      <c r="G20" s="35"/>
      <c r="H20" s="35"/>
      <c r="I20" s="35"/>
      <c r="J20" s="36">
        <f>SUM(E21:I22)</f>
        <v>22</v>
      </c>
      <c r="K20" s="81"/>
    </row>
    <row r="21" spans="2:11" s="82" customFormat="1" ht="18.75" customHeight="1" x14ac:dyDescent="0.25">
      <c r="B21" s="52"/>
      <c r="C21" s="53" t="s">
        <v>454</v>
      </c>
      <c r="D21" s="54"/>
      <c r="E21" s="63"/>
      <c r="F21" s="55">
        <v>6</v>
      </c>
      <c r="G21" s="55">
        <v>7</v>
      </c>
      <c r="H21" s="55">
        <v>5</v>
      </c>
      <c r="I21" s="55">
        <v>4</v>
      </c>
      <c r="J21" s="56"/>
    </row>
    <row r="22" spans="2:11" ht="18.75" customHeight="1" x14ac:dyDescent="0.25">
      <c r="B22" s="37"/>
      <c r="C22" s="44"/>
      <c r="D22" s="39"/>
      <c r="E22" s="39"/>
      <c r="F22" s="40"/>
      <c r="G22" s="40"/>
      <c r="H22" s="40"/>
      <c r="I22" s="40"/>
      <c r="J22" s="42"/>
    </row>
    <row r="23" spans="2:11" s="13" customFormat="1" ht="22.5" customHeight="1" x14ac:dyDescent="0.3">
      <c r="B23" s="32" t="str">
        <f>+RESUMEN!B122</f>
        <v>07.13.05</v>
      </c>
      <c r="C23" s="33" t="str">
        <f>+RESUMEN!C122</f>
        <v>ESTACIÓN MANUAL DE ALARMA</v>
      </c>
      <c r="D23" s="34" t="str">
        <f>+RESUMEN!D122</f>
        <v>und</v>
      </c>
      <c r="E23" s="34"/>
      <c r="F23" s="35"/>
      <c r="G23" s="35"/>
      <c r="H23" s="35"/>
      <c r="I23" s="35"/>
      <c r="J23" s="36">
        <f>SUM(E24:I25)</f>
        <v>49</v>
      </c>
      <c r="K23" s="81"/>
    </row>
    <row r="24" spans="2:11" s="82" customFormat="1" ht="18.75" customHeight="1" x14ac:dyDescent="0.25">
      <c r="B24" s="52"/>
      <c r="C24" s="53" t="s">
        <v>454</v>
      </c>
      <c r="D24" s="59"/>
      <c r="E24" s="63">
        <v>5</v>
      </c>
      <c r="F24" s="55">
        <v>21</v>
      </c>
      <c r="G24" s="55">
        <v>14</v>
      </c>
      <c r="H24" s="55">
        <v>5</v>
      </c>
      <c r="I24" s="55">
        <v>4</v>
      </c>
      <c r="J24" s="56"/>
    </row>
    <row r="25" spans="2:11" ht="18.75" customHeight="1" x14ac:dyDescent="0.25">
      <c r="B25" s="37"/>
      <c r="C25" s="53"/>
      <c r="D25" s="39"/>
      <c r="E25" s="39"/>
      <c r="F25" s="40"/>
      <c r="G25" s="40"/>
      <c r="H25" s="40"/>
      <c r="I25" s="40"/>
      <c r="J25" s="42"/>
    </row>
    <row r="26" spans="2:11" s="13" customFormat="1" ht="22.5" customHeight="1" x14ac:dyDescent="0.3">
      <c r="B26" s="32" t="str">
        <f>+RESUMEN!B123</f>
        <v>07.13.06</v>
      </c>
      <c r="C26" s="33" t="str">
        <f>+RESUMEN!C123</f>
        <v>PARLANTE CON LUZ ESTROBOSCOPICA</v>
      </c>
      <c r="D26" s="34" t="str">
        <f>+RESUMEN!D123</f>
        <v>und</v>
      </c>
      <c r="E26" s="34"/>
      <c r="F26" s="35"/>
      <c r="G26" s="35"/>
      <c r="H26" s="35"/>
      <c r="I26" s="35"/>
      <c r="J26" s="36">
        <f>SUM(E27:I28)</f>
        <v>49</v>
      </c>
      <c r="K26" s="81"/>
    </row>
    <row r="27" spans="2:11" s="82" customFormat="1" ht="18.75" customHeight="1" x14ac:dyDescent="0.25">
      <c r="B27" s="52"/>
      <c r="C27" s="53" t="s">
        <v>454</v>
      </c>
      <c r="D27" s="59"/>
      <c r="E27" s="63">
        <v>5</v>
      </c>
      <c r="F27" s="55">
        <v>21</v>
      </c>
      <c r="G27" s="55">
        <v>14</v>
      </c>
      <c r="H27" s="55">
        <v>5</v>
      </c>
      <c r="I27" s="55">
        <v>4</v>
      </c>
      <c r="J27" s="56"/>
    </row>
    <row r="28" spans="2:11" ht="18.75" customHeight="1" x14ac:dyDescent="0.25">
      <c r="B28" s="37"/>
      <c r="C28" s="53"/>
      <c r="D28" s="39"/>
      <c r="E28" s="39"/>
      <c r="F28" s="40"/>
      <c r="G28" s="40"/>
      <c r="H28" s="40"/>
      <c r="I28" s="40"/>
      <c r="J28" s="42"/>
    </row>
    <row r="29" spans="2:11" s="13" customFormat="1" ht="22.5" customHeight="1" x14ac:dyDescent="0.3">
      <c r="B29" s="32" t="str">
        <f>+RESUMEN!B124</f>
        <v>07.13.07</v>
      </c>
      <c r="C29" s="33" t="str">
        <f>+RESUMEN!C124</f>
        <v>SENSOR DE ANIEGO</v>
      </c>
      <c r="D29" s="34" t="str">
        <f>+RESUMEN!D124</f>
        <v>und</v>
      </c>
      <c r="E29" s="34"/>
      <c r="F29" s="35"/>
      <c r="G29" s="35"/>
      <c r="H29" s="35"/>
      <c r="I29" s="35"/>
      <c r="J29" s="36">
        <f>SUM(E30:I31)</f>
        <v>10</v>
      </c>
      <c r="K29" s="81"/>
    </row>
    <row r="30" spans="2:11" s="82" customFormat="1" ht="18.75" customHeight="1" x14ac:dyDescent="0.25">
      <c r="B30" s="52"/>
      <c r="C30" s="53" t="s">
        <v>454</v>
      </c>
      <c r="D30" s="59"/>
      <c r="E30" s="55"/>
      <c r="F30" s="55">
        <v>4</v>
      </c>
      <c r="G30" s="74">
        <f>4</f>
        <v>4</v>
      </c>
      <c r="H30" s="55">
        <v>2</v>
      </c>
      <c r="I30" s="55"/>
      <c r="J30" s="56"/>
    </row>
    <row r="31" spans="2:11" ht="18.75" customHeight="1" x14ac:dyDescent="0.25">
      <c r="B31" s="37"/>
      <c r="C31" s="44"/>
      <c r="D31" s="39"/>
      <c r="E31" s="39"/>
      <c r="F31" s="40"/>
      <c r="G31" s="40"/>
      <c r="H31" s="40"/>
      <c r="I31" s="40"/>
      <c r="J31" s="42"/>
    </row>
    <row r="32" spans="2:11" s="13" customFormat="1" ht="22.5" customHeight="1" x14ac:dyDescent="0.3">
      <c r="B32" s="32" t="str">
        <f>+RESUMEN!B125</f>
        <v>07.13.08</v>
      </c>
      <c r="C32" s="33" t="str">
        <f>+RESUMEN!C125</f>
        <v>MÓDULO DE PRESURIZACIÓN DE ESCALERAS</v>
      </c>
      <c r="D32" s="34" t="str">
        <f>+RESUMEN!D125</f>
        <v>und</v>
      </c>
      <c r="E32" s="34"/>
      <c r="F32" s="35"/>
      <c r="G32" s="35"/>
      <c r="H32" s="35"/>
      <c r="I32" s="35"/>
      <c r="J32" s="36">
        <f>SUM(E33:I34)</f>
        <v>8</v>
      </c>
      <c r="K32" s="81"/>
    </row>
    <row r="33" spans="2:11" ht="18.75" customHeight="1" x14ac:dyDescent="0.25">
      <c r="B33" s="52"/>
      <c r="C33" s="53" t="s">
        <v>454</v>
      </c>
      <c r="D33" s="59"/>
      <c r="E33" s="54"/>
      <c r="F33" s="55"/>
      <c r="G33" s="55"/>
      <c r="H33" s="55"/>
      <c r="I33" s="55">
        <v>8</v>
      </c>
      <c r="J33" s="56"/>
    </row>
    <row r="34" spans="2:11" ht="18.75" customHeight="1" x14ac:dyDescent="0.25">
      <c r="B34" s="88"/>
      <c r="C34" s="53"/>
      <c r="D34" s="54"/>
      <c r="E34" s="54"/>
      <c r="F34" s="55"/>
      <c r="G34" s="55"/>
      <c r="H34" s="55"/>
      <c r="I34" s="55"/>
      <c r="J34" s="92"/>
    </row>
    <row r="35" spans="2:11" s="13" customFormat="1" ht="22.5" customHeight="1" x14ac:dyDescent="0.3">
      <c r="B35" s="32" t="str">
        <f>+RESUMEN!B126</f>
        <v>07.13.09</v>
      </c>
      <c r="C35" s="33" t="str">
        <f>+RESUMEN!C126</f>
        <v>MÓDULO DE CONTROL Y DESACTIVACIÓN DE ASCENSORES</v>
      </c>
      <c r="D35" s="34" t="str">
        <f>+RESUMEN!D126</f>
        <v>und</v>
      </c>
      <c r="E35" s="34"/>
      <c r="F35" s="35"/>
      <c r="G35" s="35"/>
      <c r="H35" s="35"/>
      <c r="I35" s="35"/>
      <c r="J35" s="36">
        <f>SUM(E36:I37)</f>
        <v>8</v>
      </c>
      <c r="K35" s="81"/>
    </row>
    <row r="36" spans="2:11" ht="18.75" customHeight="1" x14ac:dyDescent="0.25">
      <c r="B36" s="52"/>
      <c r="C36" s="53" t="s">
        <v>454</v>
      </c>
      <c r="D36" s="59"/>
      <c r="E36" s="54"/>
      <c r="F36" s="55"/>
      <c r="G36" s="55"/>
      <c r="H36" s="55"/>
      <c r="I36" s="55">
        <v>8</v>
      </c>
      <c r="J36" s="56"/>
    </row>
    <row r="37" spans="2:11" ht="18.75" customHeight="1" x14ac:dyDescent="0.25">
      <c r="B37" s="88"/>
      <c r="C37" s="53"/>
      <c r="D37" s="54"/>
      <c r="E37" s="54"/>
      <c r="F37" s="55"/>
      <c r="G37" s="55"/>
      <c r="H37" s="55"/>
      <c r="I37" s="55"/>
      <c r="J37" s="92"/>
    </row>
    <row r="38" spans="2:11" s="13" customFormat="1" ht="22.5" customHeight="1" x14ac:dyDescent="0.3">
      <c r="B38" s="32" t="str">
        <f>+RESUMEN!B127</f>
        <v>07.13.10</v>
      </c>
      <c r="C38" s="33" t="str">
        <f>+RESUMEN!C127</f>
        <v>MÓDULO PARA MONITOREO DE VÁLVULAS Y FLUJO DE AGUA</v>
      </c>
      <c r="D38" s="34" t="str">
        <f>+RESUMEN!D127</f>
        <v>und</v>
      </c>
      <c r="E38" s="34"/>
      <c r="F38" s="35"/>
      <c r="G38" s="35"/>
      <c r="H38" s="35"/>
      <c r="I38" s="35"/>
      <c r="J38" s="36">
        <f>SUM(E39:I40)</f>
        <v>4</v>
      </c>
      <c r="K38" s="81"/>
    </row>
    <row r="39" spans="2:11" s="82" customFormat="1" ht="18.75" customHeight="1" x14ac:dyDescent="0.25">
      <c r="B39" s="52"/>
      <c r="C39" s="53" t="s">
        <v>454</v>
      </c>
      <c r="D39" s="59"/>
      <c r="E39" s="55"/>
      <c r="F39" s="55">
        <v>4</v>
      </c>
      <c r="G39" s="55"/>
      <c r="H39" s="55"/>
      <c r="I39" s="55"/>
      <c r="J39" s="56"/>
    </row>
    <row r="40" spans="2:11" ht="18.75" customHeight="1" x14ac:dyDescent="0.25">
      <c r="B40" s="88"/>
      <c r="C40" s="53"/>
      <c r="D40" s="54"/>
      <c r="E40" s="54"/>
      <c r="F40" s="55"/>
      <c r="G40" s="55"/>
      <c r="H40" s="55"/>
      <c r="I40" s="55"/>
      <c r="J40" s="92"/>
    </row>
    <row r="41" spans="2:11" s="13" customFormat="1" ht="22.5" customHeight="1" x14ac:dyDescent="0.3">
      <c r="B41" s="32" t="str">
        <f>+RESUMEN!B128</f>
        <v>07.13.11</v>
      </c>
      <c r="C41" s="33" t="str">
        <f>+RESUMEN!C128</f>
        <v>MÓDULO AISLADOR DE FALLAS</v>
      </c>
      <c r="D41" s="34" t="str">
        <f>+RESUMEN!D128</f>
        <v>und</v>
      </c>
      <c r="E41" s="34"/>
      <c r="F41" s="35"/>
      <c r="G41" s="35"/>
      <c r="H41" s="35"/>
      <c r="I41" s="35"/>
      <c r="J41" s="36">
        <f>SUM(E42:I43)</f>
        <v>34</v>
      </c>
      <c r="K41" s="81"/>
    </row>
    <row r="42" spans="2:11" s="82" customFormat="1" ht="18.75" customHeight="1" x14ac:dyDescent="0.25">
      <c r="B42" s="52"/>
      <c r="C42" s="53" t="s">
        <v>454</v>
      </c>
      <c r="D42" s="59"/>
      <c r="E42" s="55">
        <v>3</v>
      </c>
      <c r="F42" s="55">
        <v>14</v>
      </c>
      <c r="G42" s="55">
        <v>10</v>
      </c>
      <c r="H42" s="55">
        <v>5</v>
      </c>
      <c r="I42" s="55">
        <v>2</v>
      </c>
      <c r="J42" s="56"/>
    </row>
    <row r="43" spans="2:11" ht="18.75" customHeight="1" x14ac:dyDescent="0.25">
      <c r="B43" s="37"/>
      <c r="C43" s="44"/>
      <c r="D43" s="39"/>
      <c r="E43" s="39"/>
      <c r="F43" s="40"/>
      <c r="G43" s="40"/>
      <c r="H43" s="40"/>
      <c r="I43" s="40"/>
      <c r="J43" s="42"/>
    </row>
    <row r="44" spans="2:11" s="13" customFormat="1" ht="22.5" customHeight="1" x14ac:dyDescent="0.3">
      <c r="B44" s="32" t="str">
        <f>+RESUMEN!B129</f>
        <v>07.13.12</v>
      </c>
      <c r="C44" s="33" t="str">
        <f>+RESUMEN!C129</f>
        <v>MÓDULO DE MONITOREO</v>
      </c>
      <c r="D44" s="34" t="str">
        <f>+RESUMEN!D129</f>
        <v>und</v>
      </c>
      <c r="E44" s="34"/>
      <c r="F44" s="35"/>
      <c r="G44" s="35"/>
      <c r="H44" s="35"/>
      <c r="I44" s="35"/>
      <c r="J44" s="36">
        <f>SUM(E45:I46)</f>
        <v>6</v>
      </c>
      <c r="K44" s="81"/>
    </row>
    <row r="45" spans="2:11" s="82" customFormat="1" ht="18.75" customHeight="1" x14ac:dyDescent="0.25">
      <c r="B45" s="52"/>
      <c r="C45" s="53" t="s">
        <v>454</v>
      </c>
      <c r="D45" s="54"/>
      <c r="E45" s="54"/>
      <c r="F45" s="55">
        <v>2</v>
      </c>
      <c r="G45" s="55">
        <v>2</v>
      </c>
      <c r="H45" s="55">
        <v>2</v>
      </c>
      <c r="I45" s="55"/>
      <c r="J45" s="56"/>
    </row>
    <row r="46" spans="2:11" ht="18.75" customHeight="1" x14ac:dyDescent="0.25">
      <c r="B46" s="37"/>
      <c r="C46" s="44"/>
      <c r="D46" s="39"/>
      <c r="E46" s="39"/>
      <c r="F46" s="40"/>
      <c r="G46" s="40"/>
      <c r="H46" s="40"/>
      <c r="I46" s="40"/>
      <c r="J46" s="42"/>
    </row>
    <row r="47" spans="2:11" s="13" customFormat="1" ht="22.5" customHeight="1" x14ac:dyDescent="0.3">
      <c r="B47" s="32" t="str">
        <f>+RESUMEN!B130</f>
        <v>07.13.13</v>
      </c>
      <c r="C47" s="33" t="str">
        <f>+RESUMEN!C130</f>
        <v>MÓDULO DE CONTROL</v>
      </c>
      <c r="D47" s="34" t="str">
        <f>+RESUMEN!D130</f>
        <v>und</v>
      </c>
      <c r="E47" s="34"/>
      <c r="F47" s="35"/>
      <c r="G47" s="35"/>
      <c r="H47" s="35"/>
      <c r="I47" s="35"/>
      <c r="J47" s="36">
        <f>SUM(E48:I49)</f>
        <v>6</v>
      </c>
      <c r="K47" s="81"/>
    </row>
    <row r="48" spans="2:11" s="82" customFormat="1" ht="18.75" customHeight="1" x14ac:dyDescent="0.25">
      <c r="B48" s="52"/>
      <c r="C48" s="53" t="s">
        <v>454</v>
      </c>
      <c r="D48" s="54"/>
      <c r="E48" s="54"/>
      <c r="F48" s="55">
        <v>2</v>
      </c>
      <c r="G48" s="55">
        <v>2</v>
      </c>
      <c r="H48" s="55">
        <v>2</v>
      </c>
      <c r="I48" s="55"/>
      <c r="J48" s="56"/>
    </row>
    <row r="49" spans="2:11" ht="18.75" customHeight="1" x14ac:dyDescent="0.25">
      <c r="B49" s="37"/>
      <c r="C49" s="44"/>
      <c r="D49" s="39"/>
      <c r="E49" s="39"/>
      <c r="F49" s="40"/>
      <c r="G49" s="40"/>
      <c r="H49" s="40"/>
      <c r="I49" s="40"/>
      <c r="J49" s="42"/>
    </row>
    <row r="50" spans="2:11" s="13" customFormat="1" ht="22.5" customHeight="1" x14ac:dyDescent="0.3">
      <c r="B50" s="32" t="str">
        <f>+RESUMEN!B131</f>
        <v>07.13.14</v>
      </c>
      <c r="C50" s="33" t="str">
        <f>+RESUMEN!C131</f>
        <v>MODULO DE RELAY</v>
      </c>
      <c r="D50" s="34" t="str">
        <f>+RESUMEN!D131</f>
        <v>und</v>
      </c>
      <c r="E50" s="34"/>
      <c r="F50" s="35"/>
      <c r="G50" s="35"/>
      <c r="H50" s="35"/>
      <c r="I50" s="35"/>
      <c r="J50" s="36">
        <f>SUM(E51:I52)</f>
        <v>4</v>
      </c>
      <c r="K50" s="81"/>
    </row>
    <row r="51" spans="2:11" s="82" customFormat="1" ht="18.75" customHeight="1" x14ac:dyDescent="0.25">
      <c r="B51" s="52"/>
      <c r="C51" s="53" t="s">
        <v>454</v>
      </c>
      <c r="D51" s="54"/>
      <c r="E51" s="54"/>
      <c r="F51" s="55">
        <v>4</v>
      </c>
      <c r="G51" s="55"/>
      <c r="H51" s="55"/>
      <c r="I51" s="55"/>
      <c r="J51" s="56"/>
    </row>
    <row r="52" spans="2:11" ht="18.75" customHeight="1" x14ac:dyDescent="0.25">
      <c r="B52" s="37"/>
      <c r="C52" s="44"/>
      <c r="D52" s="39"/>
      <c r="E52" s="39"/>
      <c r="F52" s="40"/>
      <c r="G52" s="40"/>
      <c r="H52" s="40"/>
      <c r="I52" s="40"/>
      <c r="J52" s="42"/>
    </row>
    <row r="53" spans="2:11" s="13" customFormat="1" ht="22.5" customHeight="1" x14ac:dyDescent="0.3">
      <c r="B53" s="32" t="str">
        <f>+RESUMEN!B132</f>
        <v>07.13.15</v>
      </c>
      <c r="C53" s="45" t="str">
        <f>+RESUMEN!C132</f>
        <v>JACK TELEFÓNO DE BOMBEROS</v>
      </c>
      <c r="D53" s="34" t="str">
        <f>+RESUMEN!D132</f>
        <v>und</v>
      </c>
      <c r="E53" s="34"/>
      <c r="F53" s="35"/>
      <c r="G53" s="35"/>
      <c r="H53" s="35"/>
      <c r="I53" s="35"/>
      <c r="J53" s="36">
        <f>SUM(E54:I55)</f>
        <v>13</v>
      </c>
      <c r="K53" s="81"/>
    </row>
    <row r="54" spans="2:11" s="82" customFormat="1" ht="18.75" customHeight="1" x14ac:dyDescent="0.25">
      <c r="B54" s="52"/>
      <c r="C54" s="53" t="s">
        <v>454</v>
      </c>
      <c r="D54" s="59"/>
      <c r="E54" s="54"/>
      <c r="F54" s="55">
        <v>11</v>
      </c>
      <c r="G54" s="55">
        <v>1</v>
      </c>
      <c r="H54" s="55">
        <v>1</v>
      </c>
      <c r="I54" s="55"/>
      <c r="J54" s="56"/>
    </row>
    <row r="55" spans="2:11" ht="18.75" customHeight="1" x14ac:dyDescent="0.25">
      <c r="B55" s="37"/>
      <c r="C55" s="44"/>
      <c r="D55" s="39"/>
      <c r="E55" s="39"/>
      <c r="F55" s="40"/>
      <c r="G55" s="40"/>
      <c r="H55" s="40"/>
      <c r="I55" s="40"/>
      <c r="J55" s="42"/>
    </row>
    <row r="56" spans="2:11" s="13" customFormat="1" ht="22.5" customHeight="1" x14ac:dyDescent="0.3">
      <c r="B56" s="32" t="str">
        <f>+RESUMEN!B133</f>
        <v>07.13.16</v>
      </c>
      <c r="C56" s="45" t="str">
        <f>+RESUMEN!C133</f>
        <v>ESTACIÓN FIJA PARA BOMBEROS</v>
      </c>
      <c r="D56" s="34" t="str">
        <f>+RESUMEN!D133</f>
        <v>und</v>
      </c>
      <c r="E56" s="34"/>
      <c r="F56" s="35"/>
      <c r="G56" s="35"/>
      <c r="H56" s="35"/>
      <c r="I56" s="35"/>
      <c r="J56" s="36">
        <f>SUM(E57:I58)</f>
        <v>13</v>
      </c>
      <c r="K56" s="81"/>
    </row>
    <row r="57" spans="2:11" s="82" customFormat="1" ht="18.75" customHeight="1" x14ac:dyDescent="0.25">
      <c r="B57" s="52"/>
      <c r="C57" s="53" t="s">
        <v>454</v>
      </c>
      <c r="D57" s="59"/>
      <c r="E57" s="54"/>
      <c r="F57" s="55">
        <v>11</v>
      </c>
      <c r="G57" s="55">
        <v>1</v>
      </c>
      <c r="H57" s="55">
        <v>1</v>
      </c>
      <c r="I57" s="55"/>
      <c r="J57" s="56"/>
    </row>
    <row r="58" spans="2:11" ht="18.75" customHeight="1" x14ac:dyDescent="0.25">
      <c r="B58" s="37"/>
      <c r="C58" s="44"/>
      <c r="D58" s="39"/>
      <c r="E58" s="39"/>
      <c r="F58" s="40"/>
      <c r="G58" s="40"/>
      <c r="H58" s="40"/>
      <c r="I58" s="40"/>
      <c r="J58" s="42"/>
    </row>
    <row r="59" spans="2:11" s="13" customFormat="1" ht="22.5" customHeight="1" x14ac:dyDescent="0.3">
      <c r="B59" s="32" t="str">
        <f>+RESUMEN!B134</f>
        <v>07.13.17</v>
      </c>
      <c r="C59" s="45" t="str">
        <f>+RESUMEN!C134</f>
        <v>AURICULAR PARA TELÉFONO DE BOMBEROS</v>
      </c>
      <c r="D59" s="34" t="str">
        <f>+RESUMEN!D134</f>
        <v>und</v>
      </c>
      <c r="E59" s="34"/>
      <c r="F59" s="35"/>
      <c r="G59" s="35"/>
      <c r="H59" s="35"/>
      <c r="I59" s="35"/>
      <c r="J59" s="36">
        <f>SUM(E60:I61)</f>
        <v>13</v>
      </c>
      <c r="K59" s="81"/>
    </row>
    <row r="60" spans="2:11" s="82" customFormat="1" ht="18.75" customHeight="1" x14ac:dyDescent="0.25">
      <c r="B60" s="52"/>
      <c r="C60" s="53" t="s">
        <v>454</v>
      </c>
      <c r="D60" s="59"/>
      <c r="E60" s="54"/>
      <c r="F60" s="55">
        <v>11</v>
      </c>
      <c r="G60" s="55">
        <v>1</v>
      </c>
      <c r="H60" s="55">
        <v>1</v>
      </c>
      <c r="I60" s="55"/>
      <c r="J60" s="56"/>
    </row>
    <row r="61" spans="2:11" ht="18.75" customHeight="1" x14ac:dyDescent="0.25">
      <c r="B61" s="37"/>
      <c r="C61" s="44"/>
      <c r="D61" s="39"/>
      <c r="E61" s="39"/>
      <c r="F61" s="40"/>
      <c r="G61" s="40"/>
      <c r="H61" s="40"/>
      <c r="I61" s="40"/>
      <c r="J61" s="42"/>
    </row>
    <row r="62" spans="2:11" s="13" customFormat="1" ht="22.5" customHeight="1" x14ac:dyDescent="0.3">
      <c r="B62" s="32" t="str">
        <f>+RESUMEN!B135</f>
        <v>07.13.18</v>
      </c>
      <c r="C62" s="45" t="str">
        <f>+RESUMEN!C135</f>
        <v>FUENTE DE ALIMENTACIÓN NAC REMOTA</v>
      </c>
      <c r="D62" s="34" t="str">
        <f>+RESUMEN!D135</f>
        <v>und</v>
      </c>
      <c r="E62" s="34"/>
      <c r="F62" s="35"/>
      <c r="G62" s="35"/>
      <c r="H62" s="35"/>
      <c r="I62" s="35"/>
      <c r="J62" s="36">
        <f>SUM(E63:I64)</f>
        <v>49</v>
      </c>
      <c r="K62" s="81"/>
    </row>
    <row r="63" spans="2:11" s="82" customFormat="1" ht="18.75" customHeight="1" x14ac:dyDescent="0.25">
      <c r="B63" s="52"/>
      <c r="C63" s="53" t="s">
        <v>454</v>
      </c>
      <c r="D63" s="59"/>
      <c r="E63" s="72">
        <f t="shared" ref="E63:I63" si="0">SUM(E27:E28)</f>
        <v>5</v>
      </c>
      <c r="F63" s="72">
        <f t="shared" si="0"/>
        <v>21</v>
      </c>
      <c r="G63" s="72">
        <f t="shared" si="0"/>
        <v>14</v>
      </c>
      <c r="H63" s="72">
        <f t="shared" si="0"/>
        <v>5</v>
      </c>
      <c r="I63" s="72">
        <f t="shared" si="0"/>
        <v>4</v>
      </c>
      <c r="J63" s="56"/>
    </row>
    <row r="64" spans="2:11" ht="18.75" customHeight="1" x14ac:dyDescent="0.25">
      <c r="B64" s="46"/>
      <c r="C64" s="47"/>
      <c r="D64" s="48"/>
      <c r="E64" s="48"/>
      <c r="F64" s="49"/>
      <c r="G64" s="49"/>
      <c r="H64" s="49"/>
      <c r="I64" s="49"/>
      <c r="J64" s="51"/>
    </row>
    <row r="65" spans="2:11" s="13" customFormat="1" ht="22.5" customHeight="1" x14ac:dyDescent="0.3">
      <c r="B65" s="32" t="str">
        <f>+RESUMEN!B136</f>
        <v>07.13.19</v>
      </c>
      <c r="C65" s="33" t="str">
        <f>+RESUMEN!C136</f>
        <v>CABLEADO DE DETECCIÓN</v>
      </c>
      <c r="D65" s="34" t="str">
        <f>+RESUMEN!D136</f>
        <v>m</v>
      </c>
      <c r="E65" s="34"/>
      <c r="F65" s="35"/>
      <c r="G65" s="35"/>
      <c r="H65" s="35"/>
      <c r="I65" s="35"/>
      <c r="J65" s="36">
        <f>SUM(E66:I67)</f>
        <v>10183.288639999999</v>
      </c>
      <c r="K65" s="12"/>
    </row>
    <row r="66" spans="2:11" s="82" customFormat="1" ht="18.75" customHeight="1" x14ac:dyDescent="0.25">
      <c r="B66" s="52"/>
      <c r="C66" s="53" t="s">
        <v>454</v>
      </c>
      <c r="D66" s="65"/>
      <c r="E66" s="93">
        <v>1718.5333199999998</v>
      </c>
      <c r="F66" s="93">
        <v>4275.1164899999994</v>
      </c>
      <c r="G66" s="93">
        <v>2507.1198299999996</v>
      </c>
      <c r="H66" s="93">
        <v>1206.0136249999998</v>
      </c>
      <c r="I66" s="93">
        <v>476.5053749999999</v>
      </c>
      <c r="J66" s="56"/>
    </row>
    <row r="67" spans="2:11" ht="18.75" customHeight="1" x14ac:dyDescent="0.25">
      <c r="B67" s="46"/>
      <c r="C67" s="62"/>
      <c r="D67" s="48"/>
      <c r="E67" s="48"/>
      <c r="F67" s="49"/>
      <c r="G67" s="49"/>
      <c r="H67" s="49"/>
      <c r="I67" s="49"/>
      <c r="J67" s="51"/>
      <c r="K67" s="43"/>
    </row>
    <row r="68" spans="2:11" s="13" customFormat="1" ht="41.25" customHeight="1" x14ac:dyDescent="0.3">
      <c r="B68" s="32" t="str">
        <f>+RESUMEN!B137</f>
        <v>07.13.20</v>
      </c>
      <c r="C68" s="45" t="str">
        <f>+RESUMEN!C137</f>
        <v>INSTALACION Y CONFIGURACION, PRUEBAS Y PUESTA EN MARCHA DE SISTEMA DE DETECCIÓN Y ALARMA DE INCENDIOS</v>
      </c>
      <c r="D68" s="34" t="str">
        <f>+RESUMEN!D137</f>
        <v>Glb</v>
      </c>
      <c r="E68" s="34"/>
      <c r="F68" s="35"/>
      <c r="G68" s="35"/>
      <c r="H68" s="35"/>
      <c r="I68" s="35"/>
      <c r="J68" s="36">
        <f>SUM(E69:I70)</f>
        <v>1</v>
      </c>
      <c r="K68" s="81"/>
    </row>
    <row r="69" spans="2:11" s="82" customFormat="1" ht="18.75" customHeight="1" x14ac:dyDescent="0.25">
      <c r="B69" s="52"/>
      <c r="C69" s="76" t="s">
        <v>479</v>
      </c>
      <c r="D69" s="54"/>
      <c r="E69" s="54"/>
      <c r="F69" s="55">
        <v>1</v>
      </c>
      <c r="G69" s="55"/>
      <c r="H69" s="55"/>
      <c r="I69" s="55"/>
      <c r="J69" s="56"/>
    </row>
    <row r="70" spans="2:11" ht="18.75" customHeight="1" x14ac:dyDescent="0.25">
      <c r="B70" s="46"/>
      <c r="C70" s="62"/>
      <c r="D70" s="48"/>
      <c r="E70" s="48"/>
      <c r="F70" s="49"/>
      <c r="G70" s="49"/>
      <c r="H70" s="49"/>
      <c r="I70" s="49"/>
      <c r="J70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N7 B9:N16 E8:I8 K8:N8 B19:N23 B18:D18 I18:N18 B28:N29 B27:D27 G27:N27 B25:N25 B24:D24 J24:N24 B55:N56 B54:E54 H54:N54 B58:N59 B57:E57 H57:N57 B61:N62 B60:E60 H60:N60 B64:N65 B63:E63 F63:N63 B43:N53 B42:D42 J42:N42 B31:N32 B30:F30 H30:N30 B67:N67 B66:D66 J66:N66 B34:N35 B33:H33 J33:N33 B37:N41 B36:E36 J36:N36 B17:D17 F17:N17 B26:D26 F26:N2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56"/>
  <sheetViews>
    <sheetView zoomScale="80" zoomScaleNormal="80" workbookViewId="0">
      <selection activeCell="G60" sqref="G60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7.44140625" style="43" customWidth="1"/>
    <col min="5" max="9" width="10.109375" style="43" customWidth="1"/>
    <col min="10" max="16384" width="11.44140625" style="43"/>
  </cols>
  <sheetData>
    <row r="2" spans="2:11" ht="18" x14ac:dyDescent="0.35">
      <c r="B2" s="236" t="str">
        <f>+DAI!B2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1" s="13" customFormat="1" ht="9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</row>
    <row r="4" spans="2:11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</row>
    <row r="5" spans="2:11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</row>
    <row r="6" spans="2:11" s="13" customFormat="1" ht="9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</row>
    <row r="7" spans="2:11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</row>
    <row r="8" spans="2:11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</row>
    <row r="9" spans="2:11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</row>
    <row r="10" spans="2:11" s="31" customFormat="1" ht="22.5" customHeight="1" x14ac:dyDescent="0.3">
      <c r="B10" s="80" t="str">
        <f>+RESUMEN!B138</f>
        <v>07.14</v>
      </c>
      <c r="C10" s="26" t="str">
        <f>+RESUMEN!C138</f>
        <v>SONIDO AMBIENTAL Y PERIFONEO</v>
      </c>
      <c r="D10" s="27"/>
      <c r="E10" s="27"/>
      <c r="F10" s="28"/>
      <c r="G10" s="28"/>
      <c r="H10" s="28"/>
      <c r="I10" s="28"/>
      <c r="J10" s="29"/>
      <c r="K10" s="30"/>
    </row>
    <row r="11" spans="2:11" s="13" customFormat="1" ht="22.5" customHeight="1" x14ac:dyDescent="0.3">
      <c r="B11" s="32" t="str">
        <f>+RESUMEN!B139</f>
        <v xml:space="preserve">07.14.01 </v>
      </c>
      <c r="C11" s="33" t="str">
        <f>+RESUMEN!C139</f>
        <v>WORKSTATION (CENTRAL DE SONIDO)</v>
      </c>
      <c r="D11" s="34" t="str">
        <f>+RESUMEN!D139</f>
        <v>und</v>
      </c>
      <c r="E11" s="34"/>
      <c r="F11" s="35"/>
      <c r="G11" s="35"/>
      <c r="H11" s="35"/>
      <c r="I11" s="35"/>
      <c r="J11" s="36">
        <f>SUM(E12:I13)</f>
        <v>1</v>
      </c>
      <c r="K11" s="12"/>
    </row>
    <row r="12" spans="2:11" ht="18.75" customHeight="1" x14ac:dyDescent="0.25">
      <c r="B12" s="52"/>
      <c r="C12" s="53" t="s">
        <v>479</v>
      </c>
      <c r="D12" s="54"/>
      <c r="E12" s="54"/>
      <c r="F12" s="55"/>
      <c r="G12" s="55">
        <v>1</v>
      </c>
      <c r="H12" s="55"/>
      <c r="I12" s="55"/>
      <c r="J12" s="56"/>
    </row>
    <row r="13" spans="2:11" ht="18.75" customHeight="1" x14ac:dyDescent="0.25">
      <c r="B13" s="37"/>
      <c r="C13" s="44"/>
      <c r="D13" s="39"/>
      <c r="E13" s="39"/>
      <c r="F13" s="40"/>
      <c r="G13" s="40"/>
      <c r="H13" s="40"/>
      <c r="I13" s="40"/>
      <c r="J13" s="42"/>
    </row>
    <row r="14" spans="2:11" s="13" customFormat="1" ht="22.5" customHeight="1" x14ac:dyDescent="0.3">
      <c r="B14" s="32" t="str">
        <f>+RESUMEN!B140</f>
        <v xml:space="preserve">07.14.02 </v>
      </c>
      <c r="C14" s="33" t="str">
        <f>+RESUMEN!C140</f>
        <v>SOFTWARE DE GESTIÓN</v>
      </c>
      <c r="D14" s="34" t="str">
        <f>+RESUMEN!D140</f>
        <v>und</v>
      </c>
      <c r="E14" s="34"/>
      <c r="F14" s="35"/>
      <c r="G14" s="35"/>
      <c r="H14" s="35"/>
      <c r="I14" s="35"/>
      <c r="J14" s="36">
        <f>SUM(E15:I16)</f>
        <v>1</v>
      </c>
      <c r="K14" s="12"/>
    </row>
    <row r="15" spans="2:11" ht="18.75" customHeight="1" x14ac:dyDescent="0.25">
      <c r="B15" s="52"/>
      <c r="C15" s="53" t="s">
        <v>479</v>
      </c>
      <c r="D15" s="54"/>
      <c r="E15" s="54"/>
      <c r="F15" s="55"/>
      <c r="G15" s="55">
        <v>1</v>
      </c>
      <c r="H15" s="55"/>
      <c r="I15" s="55"/>
      <c r="J15" s="56"/>
    </row>
    <row r="16" spans="2:11" ht="18.75" customHeight="1" x14ac:dyDescent="0.25">
      <c r="B16" s="37"/>
      <c r="C16" s="44"/>
      <c r="D16" s="39"/>
      <c r="E16" s="39"/>
      <c r="F16" s="40"/>
      <c r="G16" s="40"/>
      <c r="H16" s="40"/>
      <c r="I16" s="40"/>
      <c r="J16" s="42"/>
    </row>
    <row r="17" spans="2:11" s="13" customFormat="1" ht="36.75" customHeight="1" x14ac:dyDescent="0.3">
      <c r="B17" s="32" t="str">
        <f>+RESUMEN!B141</f>
        <v xml:space="preserve">07.14.03 </v>
      </c>
      <c r="C17" s="45" t="str">
        <f>+RESUMEN!C141</f>
        <v>AMPLIFICADOR DE AUDIO DE 02 CANALES 2X120W</v>
      </c>
      <c r="D17" s="34" t="str">
        <f>+RESUMEN!D141</f>
        <v>und</v>
      </c>
      <c r="E17" s="34"/>
      <c r="F17" s="35"/>
      <c r="G17" s="35"/>
      <c r="H17" s="35"/>
      <c r="I17" s="35"/>
      <c r="J17" s="36">
        <f>SUM(E18:I19)</f>
        <v>12</v>
      </c>
      <c r="K17" s="12"/>
    </row>
    <row r="18" spans="2:11" ht="18.75" customHeight="1" x14ac:dyDescent="0.25">
      <c r="B18" s="88"/>
      <c r="C18" s="89" t="s">
        <v>444</v>
      </c>
      <c r="D18" s="39"/>
      <c r="E18" s="83"/>
      <c r="F18" s="90">
        <v>4</v>
      </c>
      <c r="G18" s="90">
        <v>5</v>
      </c>
      <c r="H18" s="91">
        <v>3</v>
      </c>
      <c r="I18" s="57"/>
      <c r="J18" s="92"/>
    </row>
    <row r="19" spans="2:11" ht="18.75" customHeight="1" x14ac:dyDescent="0.25">
      <c r="B19" s="37"/>
      <c r="C19" s="44"/>
      <c r="D19" s="39"/>
      <c r="E19" s="39"/>
      <c r="F19" s="40"/>
      <c r="G19" s="40"/>
      <c r="H19" s="40"/>
      <c r="I19" s="40"/>
      <c r="J19" s="42"/>
    </row>
    <row r="20" spans="2:11" s="13" customFormat="1" ht="22.5" customHeight="1" x14ac:dyDescent="0.3">
      <c r="B20" s="32" t="str">
        <f>+RESUMEN!B142</f>
        <v xml:space="preserve">07.14.04 </v>
      </c>
      <c r="C20" s="33" t="str">
        <f>+RESUMEN!C142</f>
        <v>GATEWAY DE VOZ:</v>
      </c>
      <c r="D20" s="34" t="str">
        <f>+RESUMEN!D142</f>
        <v>und</v>
      </c>
      <c r="E20" s="34"/>
      <c r="F20" s="35"/>
      <c r="G20" s="35"/>
      <c r="H20" s="35"/>
      <c r="I20" s="35"/>
      <c r="J20" s="36">
        <f>SUM(E21:I22)</f>
        <v>8</v>
      </c>
      <c r="K20" s="12"/>
    </row>
    <row r="21" spans="2:11" s="13" customFormat="1" ht="22.5" customHeight="1" x14ac:dyDescent="0.3">
      <c r="B21" s="88"/>
      <c r="C21" s="89" t="s">
        <v>444</v>
      </c>
      <c r="D21" s="54"/>
      <c r="E21" s="54"/>
      <c r="F21" s="55">
        <v>4</v>
      </c>
      <c r="G21" s="55">
        <v>2</v>
      </c>
      <c r="H21" s="55">
        <v>2</v>
      </c>
      <c r="I21" s="55"/>
      <c r="J21" s="92"/>
      <c r="K21" s="12"/>
    </row>
    <row r="22" spans="2:11" ht="18.75" customHeight="1" x14ac:dyDescent="0.25">
      <c r="B22" s="37"/>
      <c r="C22" s="44"/>
      <c r="D22" s="39"/>
      <c r="E22" s="39"/>
      <c r="F22" s="40"/>
      <c r="G22" s="40"/>
      <c r="H22" s="40"/>
      <c r="I22" s="40"/>
      <c r="J22" s="42"/>
    </row>
    <row r="23" spans="2:11" s="13" customFormat="1" ht="22.5" customHeight="1" x14ac:dyDescent="0.3">
      <c r="B23" s="32" t="str">
        <f>+RESUMEN!B143</f>
        <v>07.14.05</v>
      </c>
      <c r="C23" s="33" t="str">
        <f>+RESUMEN!C143</f>
        <v>ALTAVOZ (PARLANTES)</v>
      </c>
      <c r="D23" s="34" t="str">
        <f>+RESUMEN!D143</f>
        <v>und</v>
      </c>
      <c r="E23" s="34"/>
      <c r="F23" s="35"/>
      <c r="G23" s="35"/>
      <c r="H23" s="35"/>
      <c r="I23" s="35"/>
      <c r="J23" s="36">
        <f>SUM(E24:I25)</f>
        <v>113</v>
      </c>
      <c r="K23" s="12"/>
    </row>
    <row r="24" spans="2:11" ht="18.75" customHeight="1" x14ac:dyDescent="0.25">
      <c r="B24" s="52"/>
      <c r="C24" s="89" t="s">
        <v>444</v>
      </c>
      <c r="D24" s="54"/>
      <c r="E24" s="63"/>
      <c r="F24" s="55">
        <v>49</v>
      </c>
      <c r="G24" s="55">
        <v>42</v>
      </c>
      <c r="H24" s="55">
        <v>22</v>
      </c>
      <c r="I24" s="55"/>
      <c r="J24" s="56"/>
    </row>
    <row r="25" spans="2:11" ht="18.75" customHeight="1" x14ac:dyDescent="0.25">
      <c r="B25" s="37"/>
      <c r="C25" s="38"/>
      <c r="D25" s="39"/>
      <c r="E25" s="39"/>
      <c r="F25" s="40"/>
      <c r="G25" s="40"/>
      <c r="H25" s="40"/>
      <c r="I25" s="40"/>
      <c r="J25" s="42"/>
    </row>
    <row r="26" spans="2:11" s="13" customFormat="1" ht="22.5" customHeight="1" x14ac:dyDescent="0.3">
      <c r="B26" s="32" t="str">
        <f>+RESUMEN!B144</f>
        <v>07.14.06</v>
      </c>
      <c r="C26" s="33" t="str">
        <f>+RESUMEN!C144</f>
        <v xml:space="preserve">CONSOLA DE PERIFONEO </v>
      </c>
      <c r="D26" s="34" t="str">
        <f>+RESUMEN!D144</f>
        <v>und</v>
      </c>
      <c r="E26" s="34"/>
      <c r="F26" s="35"/>
      <c r="G26" s="35"/>
      <c r="H26" s="35"/>
      <c r="I26" s="35"/>
      <c r="J26" s="36">
        <f>SUM(E27:I28)</f>
        <v>1</v>
      </c>
      <c r="K26" s="12"/>
    </row>
    <row r="27" spans="2:11" s="13" customFormat="1" ht="22.5" customHeight="1" x14ac:dyDescent="0.3">
      <c r="B27" s="88"/>
      <c r="C27" s="53" t="s">
        <v>444</v>
      </c>
      <c r="D27" s="54"/>
      <c r="E27" s="63"/>
      <c r="F27" s="55"/>
      <c r="G27" s="55">
        <v>1</v>
      </c>
      <c r="H27" s="55"/>
      <c r="I27" s="55"/>
      <c r="J27" s="92"/>
      <c r="K27" s="12"/>
    </row>
    <row r="28" spans="2:11" ht="18.75" customHeight="1" x14ac:dyDescent="0.25">
      <c r="B28" s="37"/>
      <c r="C28" s="44"/>
      <c r="D28" s="39"/>
      <c r="E28" s="39"/>
      <c r="F28" s="40"/>
      <c r="G28" s="40"/>
      <c r="H28" s="40"/>
      <c r="I28" s="40"/>
      <c r="J28" s="42"/>
    </row>
    <row r="29" spans="2:11" s="13" customFormat="1" ht="22.5" customHeight="1" x14ac:dyDescent="0.3">
      <c r="B29" s="32" t="str">
        <f>+RESUMEN!B145</f>
        <v>07.14.07</v>
      </c>
      <c r="C29" s="33" t="str">
        <f>+RESUMEN!C145</f>
        <v>CONTROL DE VOLUMEN</v>
      </c>
      <c r="D29" s="34" t="str">
        <f>+RESUMEN!D145</f>
        <v>und</v>
      </c>
      <c r="E29" s="34"/>
      <c r="F29" s="35"/>
      <c r="G29" s="35"/>
      <c r="H29" s="35"/>
      <c r="I29" s="35"/>
      <c r="J29" s="36">
        <f>SUM(E30:I31)</f>
        <v>11</v>
      </c>
      <c r="K29" s="12"/>
    </row>
    <row r="30" spans="2:11" s="13" customFormat="1" ht="22.5" customHeight="1" x14ac:dyDescent="0.3">
      <c r="B30" s="88"/>
      <c r="C30" s="53" t="s">
        <v>444</v>
      </c>
      <c r="D30" s="54"/>
      <c r="E30" s="63"/>
      <c r="F30" s="55">
        <v>2</v>
      </c>
      <c r="G30" s="55">
        <v>4</v>
      </c>
      <c r="H30" s="55">
        <v>5</v>
      </c>
      <c r="I30" s="55"/>
      <c r="J30" s="92"/>
      <c r="K30" s="12"/>
    </row>
    <row r="31" spans="2:11" ht="18.75" customHeight="1" x14ac:dyDescent="0.25">
      <c r="B31" s="46"/>
      <c r="C31" s="62"/>
      <c r="D31" s="48"/>
      <c r="E31" s="48"/>
      <c r="F31" s="49"/>
      <c r="G31" s="49"/>
      <c r="H31" s="49"/>
      <c r="I31" s="49"/>
      <c r="J31" s="51"/>
    </row>
    <row r="32" spans="2:11" s="13" customFormat="1" ht="22.5" customHeight="1" x14ac:dyDescent="0.3">
      <c r="B32" s="32" t="str">
        <f>+RESUMEN!B146</f>
        <v xml:space="preserve">07.14.08  </v>
      </c>
      <c r="C32" s="33" t="str">
        <f>+RESUMEN!C146</f>
        <v>CABLE DE AUDIO</v>
      </c>
      <c r="D32" s="34" t="str">
        <f>+RESUMEN!D146</f>
        <v>m</v>
      </c>
      <c r="E32" s="34"/>
      <c r="F32" s="35"/>
      <c r="G32" s="35"/>
      <c r="H32" s="35"/>
      <c r="I32" s="35"/>
      <c r="J32" s="36">
        <f>SUM(E33:I34)</f>
        <v>561.34188000000006</v>
      </c>
      <c r="K32" s="12"/>
    </row>
    <row r="33" spans="2:11" ht="18.75" customHeight="1" x14ac:dyDescent="0.25">
      <c r="B33" s="52"/>
      <c r="C33" s="53" t="s">
        <v>444</v>
      </c>
      <c r="D33" s="65"/>
      <c r="E33" s="93"/>
      <c r="F33" s="93">
        <v>203.02898000000002</v>
      </c>
      <c r="G33" s="93">
        <v>233.47192000000004</v>
      </c>
      <c r="H33" s="93">
        <v>124.84098</v>
      </c>
      <c r="I33" s="93"/>
      <c r="J33" s="56"/>
    </row>
    <row r="34" spans="2:11" ht="18.75" customHeight="1" x14ac:dyDescent="0.25">
      <c r="B34" s="46"/>
      <c r="C34" s="47"/>
      <c r="D34" s="48"/>
      <c r="E34" s="48"/>
      <c r="F34" s="49"/>
      <c r="G34" s="49"/>
      <c r="H34" s="49"/>
      <c r="I34" s="49"/>
      <c r="J34" s="51"/>
    </row>
    <row r="35" spans="2:11" s="13" customFormat="1" ht="23.25" customHeight="1" x14ac:dyDescent="0.3">
      <c r="B35" s="32" t="str">
        <f>+RESUMEN!B147</f>
        <v>07.14.09</v>
      </c>
      <c r="C35" s="45" t="str">
        <f>+RESUMEN!C147</f>
        <v>SISTEMA INDEPENDIENTE PARA AUDITORIO (SUM)</v>
      </c>
      <c r="D35" s="34"/>
      <c r="E35" s="34"/>
      <c r="F35" s="35"/>
      <c r="G35" s="35"/>
      <c r="H35" s="35"/>
      <c r="I35" s="35"/>
      <c r="J35" s="36"/>
      <c r="K35" s="12"/>
    </row>
    <row r="36" spans="2:11" s="13" customFormat="1" ht="23.25" customHeight="1" x14ac:dyDescent="0.3">
      <c r="B36" s="32" t="str">
        <f>+RESUMEN!B148</f>
        <v>07.14.09.01</v>
      </c>
      <c r="C36" s="45" t="str">
        <f>+RESUMEN!C148</f>
        <v>CONSOLA MEZCLADORA DE SONIDO</v>
      </c>
      <c r="D36" s="34" t="str">
        <f>+RESUMEN!D148</f>
        <v>und</v>
      </c>
      <c r="E36" s="34"/>
      <c r="F36" s="35"/>
      <c r="G36" s="35"/>
      <c r="H36" s="35"/>
      <c r="I36" s="35"/>
      <c r="J36" s="36">
        <f>SUM(E37:I37)</f>
        <v>4</v>
      </c>
      <c r="K36" s="12"/>
    </row>
    <row r="37" spans="2:11" ht="18.75" customHeight="1" x14ac:dyDescent="0.25">
      <c r="B37" s="52"/>
      <c r="C37" s="53" t="s">
        <v>444</v>
      </c>
      <c r="D37" s="54"/>
      <c r="E37" s="54"/>
      <c r="F37" s="55"/>
      <c r="G37" s="55">
        <v>3</v>
      </c>
      <c r="H37" s="55">
        <v>1</v>
      </c>
      <c r="I37" s="55"/>
      <c r="J37" s="56"/>
    </row>
    <row r="38" spans="2:11" ht="18.75" customHeight="1" x14ac:dyDescent="0.25">
      <c r="B38" s="46"/>
      <c r="C38" s="62"/>
      <c r="D38" s="48"/>
      <c r="E38" s="48"/>
      <c r="F38" s="49"/>
      <c r="G38" s="49"/>
      <c r="H38" s="49"/>
      <c r="I38" s="49"/>
      <c r="J38" s="51"/>
    </row>
    <row r="39" spans="2:11" s="13" customFormat="1" ht="23.25" customHeight="1" x14ac:dyDescent="0.3">
      <c r="B39" s="32" t="str">
        <f>+RESUMEN!B149</f>
        <v>07.14.09.02</v>
      </c>
      <c r="C39" s="45" t="str">
        <f>+RESUMEN!C149</f>
        <v>MICRÓFONO INALÁMBRICO: DE MANO</v>
      </c>
      <c r="D39" s="34" t="str">
        <f>+RESUMEN!D149</f>
        <v>und</v>
      </c>
      <c r="E39" s="34"/>
      <c r="F39" s="35"/>
      <c r="G39" s="35"/>
      <c r="H39" s="35"/>
      <c r="I39" s="35"/>
      <c r="J39" s="36">
        <f>SUM(E40:I40)</f>
        <v>2</v>
      </c>
      <c r="K39" s="12"/>
    </row>
    <row r="40" spans="2:11" ht="18.75" customHeight="1" x14ac:dyDescent="0.25">
      <c r="B40" s="52"/>
      <c r="C40" s="53" t="s">
        <v>444</v>
      </c>
      <c r="D40" s="54"/>
      <c r="E40" s="54"/>
      <c r="F40" s="55"/>
      <c r="G40" s="55">
        <v>1</v>
      </c>
      <c r="H40" s="55">
        <v>1</v>
      </c>
      <c r="I40" s="55"/>
      <c r="J40" s="56"/>
    </row>
    <row r="41" spans="2:11" ht="18.75" customHeight="1" x14ac:dyDescent="0.25">
      <c r="B41" s="46"/>
      <c r="C41" s="62"/>
      <c r="D41" s="48"/>
      <c r="E41" s="48"/>
      <c r="F41" s="49"/>
      <c r="G41" s="49"/>
      <c r="H41" s="49"/>
      <c r="I41" s="49"/>
      <c r="J41" s="51"/>
    </row>
    <row r="42" spans="2:11" s="13" customFormat="1" ht="23.25" customHeight="1" x14ac:dyDescent="0.3">
      <c r="B42" s="32" t="str">
        <f>+RESUMEN!B150</f>
        <v>07.14.09.03</v>
      </c>
      <c r="C42" s="45" t="str">
        <f>+RESUMEN!C150</f>
        <v>MICRÓFONO CON PEDESTAL</v>
      </c>
      <c r="D42" s="34" t="str">
        <f>+RESUMEN!D150</f>
        <v>und</v>
      </c>
      <c r="E42" s="34"/>
      <c r="F42" s="35"/>
      <c r="G42" s="35"/>
      <c r="H42" s="35"/>
      <c r="I42" s="35"/>
      <c r="J42" s="36">
        <f>SUM(E43:I43)</f>
        <v>1</v>
      </c>
      <c r="K42" s="12"/>
    </row>
    <row r="43" spans="2:11" ht="18.75" customHeight="1" x14ac:dyDescent="0.25">
      <c r="B43" s="52"/>
      <c r="C43" s="53" t="s">
        <v>444</v>
      </c>
      <c r="D43" s="54"/>
      <c r="E43" s="54"/>
      <c r="F43" s="55"/>
      <c r="G43" s="55">
        <v>1</v>
      </c>
      <c r="H43" s="55"/>
      <c r="I43" s="55"/>
      <c r="J43" s="56"/>
    </row>
    <row r="44" spans="2:11" ht="18.75" customHeight="1" x14ac:dyDescent="0.25">
      <c r="B44" s="46"/>
      <c r="C44" s="62"/>
      <c r="D44" s="48"/>
      <c r="E44" s="48"/>
      <c r="F44" s="49"/>
      <c r="G44" s="49"/>
      <c r="H44" s="49"/>
      <c r="I44" s="49"/>
      <c r="J44" s="51"/>
    </row>
    <row r="45" spans="2:11" s="97" customFormat="1" ht="23.25" customHeight="1" x14ac:dyDescent="0.3">
      <c r="B45" s="32" t="str">
        <f>+RESUMEN!B151</f>
        <v>07.14.09.04</v>
      </c>
      <c r="C45" s="45" t="str">
        <f>+RESUMEN!C151</f>
        <v>PARLANTE PARA AUDITORIO</v>
      </c>
      <c r="D45" s="34" t="str">
        <f>+RESUMEN!D151</f>
        <v>und</v>
      </c>
      <c r="E45" s="34"/>
      <c r="F45" s="35"/>
      <c r="G45" s="35"/>
      <c r="H45" s="35"/>
      <c r="I45" s="35"/>
      <c r="J45" s="36">
        <f>SUM(E46:I46)</f>
        <v>12</v>
      </c>
      <c r="K45" s="96"/>
    </row>
    <row r="46" spans="2:11" s="97" customFormat="1" ht="18.75" customHeight="1" x14ac:dyDescent="0.3">
      <c r="B46" s="52"/>
      <c r="C46" s="53" t="s">
        <v>444</v>
      </c>
      <c r="D46" s="59"/>
      <c r="E46" s="59"/>
      <c r="F46" s="72"/>
      <c r="G46" s="72">
        <v>9</v>
      </c>
      <c r="H46" s="60">
        <v>3</v>
      </c>
      <c r="I46" s="60"/>
      <c r="J46" s="56"/>
      <c r="K46" s="96"/>
    </row>
    <row r="47" spans="2:11" ht="18.75" customHeight="1" x14ac:dyDescent="0.25">
      <c r="B47" s="46"/>
      <c r="C47" s="62"/>
      <c r="D47" s="48"/>
      <c r="E47" s="48"/>
      <c r="F47" s="49"/>
      <c r="G47" s="49"/>
      <c r="H47" s="49"/>
      <c r="I47" s="49"/>
      <c r="J47" s="51"/>
    </row>
    <row r="48" spans="2:11" s="13" customFormat="1" ht="22.5" customHeight="1" x14ac:dyDescent="0.3">
      <c r="B48" s="32" t="str">
        <f>+RESUMEN!B152</f>
        <v>07.14.09.05</v>
      </c>
      <c r="C48" s="33" t="str">
        <f>+RESUMEN!C152</f>
        <v>MICRÓFONO PARA AUDITORIO</v>
      </c>
      <c r="D48" s="34" t="str">
        <f>+RESUMEN!D152</f>
        <v>und</v>
      </c>
      <c r="E48" s="34"/>
      <c r="F48" s="35"/>
      <c r="G48" s="35"/>
      <c r="H48" s="35"/>
      <c r="I48" s="35"/>
      <c r="J48" s="36">
        <f>SUM(E49:I49)</f>
        <v>11</v>
      </c>
      <c r="K48" s="12"/>
    </row>
    <row r="49" spans="2:11" s="13" customFormat="1" ht="22.5" customHeight="1" x14ac:dyDescent="0.3">
      <c r="B49" s="88"/>
      <c r="C49" s="53" t="s">
        <v>444</v>
      </c>
      <c r="D49" s="54"/>
      <c r="E49" s="54"/>
      <c r="F49" s="55">
        <v>2</v>
      </c>
      <c r="G49" s="55">
        <v>4</v>
      </c>
      <c r="H49" s="55">
        <v>5</v>
      </c>
      <c r="I49" s="55"/>
      <c r="J49" s="92"/>
      <c r="K49" s="12"/>
    </row>
    <row r="50" spans="2:11" ht="18.75" customHeight="1" x14ac:dyDescent="0.25">
      <c r="B50" s="46"/>
      <c r="C50" s="62"/>
      <c r="D50" s="48"/>
      <c r="E50" s="48"/>
      <c r="F50" s="49"/>
      <c r="G50" s="49"/>
      <c r="H50" s="49"/>
      <c r="I50" s="49"/>
      <c r="J50" s="51"/>
    </row>
    <row r="51" spans="2:11" s="13" customFormat="1" ht="22.5" customHeight="1" x14ac:dyDescent="0.3">
      <c r="B51" s="32" t="str">
        <f>+RESUMEN!B153</f>
        <v xml:space="preserve">07.14.10 </v>
      </c>
      <c r="C51" s="33" t="str">
        <f>+RESUMEN!C153</f>
        <v>GABINETE DE 18 RU</v>
      </c>
      <c r="D51" s="34" t="str">
        <f>+RESUMEN!D153</f>
        <v>und</v>
      </c>
      <c r="E51" s="34"/>
      <c r="F51" s="35"/>
      <c r="G51" s="35"/>
      <c r="H51" s="35"/>
      <c r="I51" s="35"/>
      <c r="J51" s="36">
        <f>SUM(E52:I52)</f>
        <v>2</v>
      </c>
      <c r="K51" s="12"/>
    </row>
    <row r="52" spans="2:11" s="13" customFormat="1" ht="22.5" customHeight="1" x14ac:dyDescent="0.3">
      <c r="B52" s="88"/>
      <c r="C52" s="53" t="s">
        <v>444</v>
      </c>
      <c r="D52" s="54"/>
      <c r="E52" s="54"/>
      <c r="F52" s="55"/>
      <c r="G52" s="55">
        <v>1</v>
      </c>
      <c r="H52" s="55">
        <v>1</v>
      </c>
      <c r="I52" s="55"/>
      <c r="J52" s="92"/>
      <c r="K52" s="12"/>
    </row>
    <row r="53" spans="2:11" ht="18.75" customHeight="1" x14ac:dyDescent="0.25">
      <c r="B53" s="46"/>
      <c r="C53" s="62"/>
      <c r="D53" s="48"/>
      <c r="E53" s="48"/>
      <c r="F53" s="49"/>
      <c r="G53" s="49"/>
      <c r="H53" s="49"/>
      <c r="I53" s="49"/>
      <c r="J53" s="51"/>
    </row>
    <row r="54" spans="2:11" s="13" customFormat="1" ht="47.25" customHeight="1" x14ac:dyDescent="0.3">
      <c r="B54" s="32" t="str">
        <f>+RESUMEN!B154</f>
        <v>07.14.11</v>
      </c>
      <c r="C54" s="45" t="str">
        <f>+RESUMEN!C154</f>
        <v>INSTALACION Y CONFIGURACION, PRUEBAS Y PUESTA EN MARCHA DE SISTEMA DE SONIDO AMBIENTAL Y PERIFONEO</v>
      </c>
      <c r="D54" s="34" t="str">
        <f>+RESUMEN!D154</f>
        <v>Glb</v>
      </c>
      <c r="E54" s="34"/>
      <c r="F54" s="35"/>
      <c r="G54" s="35"/>
      <c r="H54" s="35"/>
      <c r="I54" s="35"/>
      <c r="J54" s="36">
        <f>SUM(E55:I55)</f>
        <v>1</v>
      </c>
      <c r="K54" s="12"/>
    </row>
    <row r="55" spans="2:11" s="13" customFormat="1" ht="22.5" customHeight="1" x14ac:dyDescent="0.3">
      <c r="B55" s="88"/>
      <c r="C55" s="53" t="s">
        <v>479</v>
      </c>
      <c r="D55" s="54"/>
      <c r="E55" s="54"/>
      <c r="F55" s="55"/>
      <c r="G55" s="55">
        <v>1</v>
      </c>
      <c r="H55" s="55"/>
      <c r="I55" s="55"/>
      <c r="J55" s="92"/>
      <c r="K55" s="12"/>
    </row>
    <row r="56" spans="2:11" ht="18.75" customHeight="1" x14ac:dyDescent="0.25">
      <c r="B56" s="46"/>
      <c r="C56" s="62"/>
      <c r="D56" s="48"/>
      <c r="E56" s="48"/>
      <c r="F56" s="49"/>
      <c r="G56" s="49"/>
      <c r="H56" s="49"/>
      <c r="I56" s="49"/>
      <c r="J56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O8:P35 B53:M53 B52:F52 J45:M52 B9:I17 B4:N7 B19:I39 B18:F18 B40:F40 N45:N53 B45:I51 H52:I52 E8:I8 K8:N8 I18 H40:I40 J9:N41 B41:I4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22"/>
  <sheetViews>
    <sheetView zoomScale="80" zoomScaleNormal="80" workbookViewId="0">
      <selection activeCell="M29" sqref="M29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88671875" style="43" customWidth="1"/>
    <col min="5" max="9" width="10.109375" style="43" customWidth="1"/>
    <col min="10" max="16384" width="11.44140625" style="43"/>
  </cols>
  <sheetData>
    <row r="2" spans="2:12" ht="18" x14ac:dyDescent="0.35">
      <c r="B2" s="236" t="str">
        <f>+'SONIDO PERIFONEO'!B2:J2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8.4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+RESUMEN!B155</f>
        <v>07.15</v>
      </c>
      <c r="C10" s="26" t="str">
        <f>+RESUMEN!C155</f>
        <v>SISTEMA DE RELOJES SINCRONIZADOS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+RESUMEN!B157</f>
        <v>07.15.02</v>
      </c>
      <c r="C11" s="33" t="str">
        <f>+RESUMEN!C157</f>
        <v>RELOJES DE UNA ESFERA</v>
      </c>
      <c r="D11" s="34" t="str">
        <f>+RESUMEN!D157</f>
        <v>und</v>
      </c>
      <c r="E11" s="34"/>
      <c r="F11" s="35"/>
      <c r="G11" s="35"/>
      <c r="H11" s="35"/>
      <c r="I11" s="35"/>
      <c r="J11" s="36">
        <f>SUM(E12:I13)</f>
        <v>113</v>
      </c>
      <c r="K11" s="12"/>
      <c r="L11" s="12"/>
    </row>
    <row r="12" spans="2:12" ht="30.75" customHeight="1" x14ac:dyDescent="0.25">
      <c r="B12" s="52"/>
      <c r="C12" s="87" t="s">
        <v>482</v>
      </c>
      <c r="D12" s="54"/>
      <c r="E12" s="63"/>
      <c r="F12" s="55">
        <v>66</v>
      </c>
      <c r="G12" s="55">
        <v>38</v>
      </c>
      <c r="H12" s="55">
        <v>9</v>
      </c>
      <c r="I12" s="55"/>
      <c r="J12" s="56"/>
    </row>
    <row r="13" spans="2:12" ht="18.75" customHeight="1" x14ac:dyDescent="0.25">
      <c r="B13" s="37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32" t="str">
        <f>+RESUMEN!B156</f>
        <v>07.15.01</v>
      </c>
      <c r="C14" s="33" t="str">
        <f>+RESUMEN!C156</f>
        <v>RELOJ PATRÓN</v>
      </c>
      <c r="D14" s="34" t="str">
        <f>+RESUMEN!D156</f>
        <v>und</v>
      </c>
      <c r="E14" s="34"/>
      <c r="F14" s="35"/>
      <c r="G14" s="35"/>
      <c r="H14" s="35"/>
      <c r="I14" s="35"/>
      <c r="J14" s="36">
        <f>SUM(E15:I16)</f>
        <v>1</v>
      </c>
      <c r="K14" s="12"/>
      <c r="L14" s="12"/>
    </row>
    <row r="15" spans="2:12" ht="34.5" customHeight="1" x14ac:dyDescent="0.25">
      <c r="B15" s="52"/>
      <c r="C15" s="87" t="s">
        <v>479</v>
      </c>
      <c r="D15" s="54"/>
      <c r="E15" s="54"/>
      <c r="F15" s="55"/>
      <c r="G15" s="55">
        <v>1</v>
      </c>
      <c r="H15" s="55"/>
      <c r="I15" s="55"/>
      <c r="J15" s="56"/>
    </row>
    <row r="16" spans="2:12" ht="18.75" customHeight="1" x14ac:dyDescent="0.25">
      <c r="B16" s="46"/>
      <c r="C16" s="62"/>
      <c r="D16" s="48"/>
      <c r="E16" s="48"/>
      <c r="F16" s="49"/>
      <c r="G16" s="49"/>
      <c r="H16" s="49"/>
      <c r="I16" s="49"/>
      <c r="J16" s="51"/>
    </row>
    <row r="17" spans="2:12" s="13" customFormat="1" ht="22.5" customHeight="1" x14ac:dyDescent="0.3">
      <c r="B17" s="32" t="str">
        <f>+RESUMEN!B158</f>
        <v>07.15.03</v>
      </c>
      <c r="C17" s="33" t="str">
        <f>+RESUMEN!C158</f>
        <v>RELOJES CRONÓMETROS</v>
      </c>
      <c r="D17" s="34" t="str">
        <f>+RESUMEN!D158</f>
        <v>und</v>
      </c>
      <c r="E17" s="34"/>
      <c r="F17" s="35"/>
      <c r="G17" s="35"/>
      <c r="H17" s="35"/>
      <c r="I17" s="35"/>
      <c r="J17" s="36">
        <f>SUM(E18:I19)</f>
        <v>3</v>
      </c>
      <c r="K17" s="12"/>
      <c r="L17" s="12"/>
    </row>
    <row r="18" spans="2:12" ht="33.75" customHeight="1" x14ac:dyDescent="0.25">
      <c r="B18" s="52"/>
      <c r="C18" s="87" t="s">
        <v>482</v>
      </c>
      <c r="D18" s="54"/>
      <c r="E18" s="54"/>
      <c r="F18" s="55"/>
      <c r="G18" s="55">
        <v>3</v>
      </c>
      <c r="H18" s="55"/>
      <c r="I18" s="55"/>
      <c r="J18" s="56"/>
    </row>
    <row r="19" spans="2:12" ht="18.75" customHeight="1" x14ac:dyDescent="0.25">
      <c r="B19" s="46"/>
      <c r="C19" s="62"/>
      <c r="D19" s="48"/>
      <c r="E19" s="48"/>
      <c r="F19" s="49"/>
      <c r="G19" s="49"/>
      <c r="H19" s="49"/>
      <c r="I19" s="49"/>
      <c r="J19" s="51"/>
    </row>
    <row r="20" spans="2:12" s="13" customFormat="1" ht="39.9" customHeight="1" x14ac:dyDescent="0.3">
      <c r="B20" s="32" t="str">
        <f>+RESUMEN!B159</f>
        <v>07.15.04</v>
      </c>
      <c r="C20" s="45" t="str">
        <f>+RESUMEN!C159</f>
        <v>INSTALACION Y CONFIGURACION, PRUEBAS Y PUESTA EN MARCHA DE SISTEMA DE RELOJES SINCRONIZADOS</v>
      </c>
      <c r="D20" s="34" t="str">
        <f>+RESUMEN!D159</f>
        <v>Glb</v>
      </c>
      <c r="E20" s="34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33.75" customHeight="1" x14ac:dyDescent="0.25">
      <c r="B21" s="52"/>
      <c r="C21" s="87" t="s">
        <v>479</v>
      </c>
      <c r="D21" s="54"/>
      <c r="E21" s="54"/>
      <c r="F21" s="55"/>
      <c r="G21" s="55">
        <v>1</v>
      </c>
      <c r="H21" s="55"/>
      <c r="I21" s="55"/>
      <c r="J21" s="56"/>
    </row>
    <row r="22" spans="2:12" ht="18.75" customHeight="1" x14ac:dyDescent="0.25">
      <c r="B22" s="46"/>
      <c r="C22" s="62"/>
      <c r="D22" s="48"/>
      <c r="E22" s="48"/>
      <c r="F22" s="49"/>
      <c r="G22" s="49"/>
      <c r="H22" s="49"/>
      <c r="I22" s="49"/>
      <c r="J22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L7 B9:L19 E8:I8 K8:L8 B23:L2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L40"/>
  <sheetViews>
    <sheetView zoomScale="80" zoomScaleNormal="80" workbookViewId="0">
      <selection activeCell="C40" sqref="C40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109375" style="43" customWidth="1"/>
    <col min="5" max="5" width="10.44140625" style="43" customWidth="1"/>
    <col min="6" max="9" width="10.5546875" style="43" customWidth="1"/>
    <col min="10" max="16384" width="11.44140625" style="43"/>
  </cols>
  <sheetData>
    <row r="2" spans="2:12" ht="18" x14ac:dyDescent="0.35">
      <c r="B2" s="236" t="str">
        <f>+'RELOJ SINC.'!B2:J2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6.6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+RESUMEN!B160</f>
        <v>07.16</v>
      </c>
      <c r="C10" s="26" t="str">
        <f>+RESUMEN!C160</f>
        <v>CONECTIVIDAD INFORMÁTICA FÍSICA E INALÁMBRICA.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+RESUMEN!B161</f>
        <v>07.16.01</v>
      </c>
      <c r="C11" s="33" t="str">
        <f>+RESUMEN!C161</f>
        <v>SWITCH DE BORDE, 24 PUERTOS PoE+</v>
      </c>
      <c r="D11" s="34" t="str">
        <f>+RESUMEN!D161</f>
        <v>und</v>
      </c>
      <c r="E11" s="34"/>
      <c r="F11" s="35"/>
      <c r="G11" s="35"/>
      <c r="H11" s="35"/>
      <c r="I11" s="35"/>
      <c r="J11" s="36">
        <f>SUM(E12:I13)</f>
        <v>4</v>
      </c>
      <c r="K11" s="81"/>
      <c r="L11" s="12"/>
    </row>
    <row r="12" spans="2:12" ht="18.75" customHeight="1" x14ac:dyDescent="0.25">
      <c r="B12" s="52"/>
      <c r="C12" s="53" t="s">
        <v>485</v>
      </c>
      <c r="D12" s="65"/>
      <c r="E12" s="61"/>
      <c r="F12" s="72">
        <v>1</v>
      </c>
      <c r="G12" s="72">
        <v>2</v>
      </c>
      <c r="H12" s="72">
        <v>1</v>
      </c>
      <c r="I12" s="72"/>
      <c r="J12" s="56"/>
      <c r="K12" s="82"/>
    </row>
    <row r="13" spans="2:12" ht="18.75" customHeight="1" x14ac:dyDescent="0.25">
      <c r="B13" s="37"/>
      <c r="C13" s="38"/>
      <c r="D13" s="39"/>
      <c r="E13" s="83"/>
      <c r="F13" s="40"/>
      <c r="G13" s="40"/>
      <c r="H13" s="40"/>
      <c r="I13" s="40"/>
      <c r="J13" s="42"/>
      <c r="K13" s="82"/>
    </row>
    <row r="14" spans="2:12" s="13" customFormat="1" ht="22.5" customHeight="1" x14ac:dyDescent="0.3">
      <c r="B14" s="32" t="str">
        <f>+RESUMEN!B162</f>
        <v>07.16.02</v>
      </c>
      <c r="C14" s="33" t="str">
        <f>+RESUMEN!C162</f>
        <v>SWITCH DE BORDE, 48 PUERTOS PoE+</v>
      </c>
      <c r="D14" s="34" t="str">
        <f>+RESUMEN!D162</f>
        <v>und</v>
      </c>
      <c r="E14" s="67"/>
      <c r="F14" s="35"/>
      <c r="G14" s="35"/>
      <c r="H14" s="35"/>
      <c r="I14" s="35"/>
      <c r="J14" s="36">
        <f>SUM(E15:I16)</f>
        <v>21</v>
      </c>
      <c r="K14" s="81"/>
      <c r="L14" s="12"/>
    </row>
    <row r="15" spans="2:12" ht="18.75" customHeight="1" x14ac:dyDescent="0.25">
      <c r="B15" s="52"/>
      <c r="C15" s="53" t="s">
        <v>485</v>
      </c>
      <c r="D15" s="59"/>
      <c r="E15" s="84"/>
      <c r="F15" s="72">
        <v>9</v>
      </c>
      <c r="G15" s="72">
        <v>7</v>
      </c>
      <c r="H15" s="72">
        <v>5</v>
      </c>
      <c r="I15" s="72"/>
      <c r="J15" s="56"/>
      <c r="K15" s="82"/>
    </row>
    <row r="16" spans="2:12" ht="18.75" customHeight="1" x14ac:dyDescent="0.25">
      <c r="B16" s="37"/>
      <c r="C16" s="44"/>
      <c r="D16" s="39"/>
      <c r="E16" s="83"/>
      <c r="F16" s="40"/>
      <c r="G16" s="40"/>
      <c r="H16" s="40"/>
      <c r="I16" s="40"/>
      <c r="J16" s="42"/>
      <c r="K16" s="82"/>
    </row>
    <row r="17" spans="2:12" s="13" customFormat="1" ht="22.5" customHeight="1" x14ac:dyDescent="0.3">
      <c r="B17" s="32" t="str">
        <f>+RESUMEN!B163</f>
        <v>07.16.03</v>
      </c>
      <c r="C17" s="45" t="str">
        <f>+RESUMEN!C163</f>
        <v>SWITCH ETHERNET TIPO DISTRIBUCIÓN LAN</v>
      </c>
      <c r="D17" s="34" t="str">
        <f>+RESUMEN!D163</f>
        <v>und</v>
      </c>
      <c r="E17" s="67"/>
      <c r="F17" s="35"/>
      <c r="G17" s="35"/>
      <c r="H17" s="35"/>
      <c r="I17" s="35"/>
      <c r="J17" s="36">
        <f>SUM(E18:I19)</f>
        <v>1</v>
      </c>
      <c r="K17" s="12"/>
      <c r="L17" s="12"/>
    </row>
    <row r="18" spans="2:12" ht="18.75" customHeight="1" x14ac:dyDescent="0.25">
      <c r="B18" s="52"/>
      <c r="C18" s="53" t="s">
        <v>484</v>
      </c>
      <c r="D18" s="54"/>
      <c r="E18" s="63"/>
      <c r="F18" s="57"/>
      <c r="G18" s="55">
        <v>1</v>
      </c>
      <c r="H18" s="57"/>
      <c r="I18" s="57"/>
      <c r="J18" s="56"/>
    </row>
    <row r="19" spans="2:12" ht="18.75" customHeight="1" x14ac:dyDescent="0.25">
      <c r="B19" s="37"/>
      <c r="C19" s="44"/>
      <c r="D19" s="39"/>
      <c r="E19" s="83"/>
      <c r="F19" s="40"/>
      <c r="G19" s="40"/>
      <c r="H19" s="40"/>
      <c r="I19" s="40"/>
      <c r="J19" s="42"/>
    </row>
    <row r="20" spans="2:12" s="13" customFormat="1" ht="22.5" customHeight="1" x14ac:dyDescent="0.3">
      <c r="B20" s="32" t="str">
        <f>+RESUMEN!B164</f>
        <v>07.16.04</v>
      </c>
      <c r="C20" s="45" t="str">
        <f>+RESUMEN!C164</f>
        <v>SWITCH ETHERNET TIPO DISTRIBUCIÓN DATACENTER</v>
      </c>
      <c r="D20" s="34" t="str">
        <f>+RESUMEN!D164</f>
        <v>und</v>
      </c>
      <c r="E20" s="67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18.75" customHeight="1" x14ac:dyDescent="0.25">
      <c r="B21" s="52"/>
      <c r="C21" s="53" t="s">
        <v>484</v>
      </c>
      <c r="D21" s="54"/>
      <c r="E21" s="63"/>
      <c r="F21" s="57"/>
      <c r="G21" s="55">
        <v>1</v>
      </c>
      <c r="H21" s="58"/>
      <c r="I21" s="58"/>
      <c r="J21" s="56"/>
    </row>
    <row r="22" spans="2:12" ht="18.75" customHeight="1" x14ac:dyDescent="0.25">
      <c r="B22" s="37"/>
      <c r="C22" s="44"/>
      <c r="D22" s="39"/>
      <c r="E22" s="83"/>
      <c r="F22" s="40"/>
      <c r="G22" s="40"/>
      <c r="H22" s="40"/>
      <c r="I22" s="40"/>
      <c r="J22" s="42"/>
    </row>
    <row r="23" spans="2:12" s="13" customFormat="1" ht="22.5" customHeight="1" x14ac:dyDescent="0.3">
      <c r="B23" s="32" t="str">
        <f>+RESUMEN!B165</f>
        <v>07.16.05</v>
      </c>
      <c r="C23" s="33" t="str">
        <f>+RESUMEN!C165</f>
        <v>SWITCH CORE</v>
      </c>
      <c r="D23" s="34" t="str">
        <f>+RESUMEN!D165</f>
        <v>und</v>
      </c>
      <c r="E23" s="67"/>
      <c r="F23" s="35"/>
      <c r="G23" s="35"/>
      <c r="H23" s="35"/>
      <c r="I23" s="35"/>
      <c r="J23" s="36">
        <f>SUM(E24:I25)</f>
        <v>1</v>
      </c>
      <c r="K23" s="12"/>
      <c r="L23" s="12"/>
    </row>
    <row r="24" spans="2:12" ht="18.75" customHeight="1" x14ac:dyDescent="0.25">
      <c r="B24" s="52"/>
      <c r="C24" s="53" t="s">
        <v>484</v>
      </c>
      <c r="D24" s="74"/>
      <c r="E24" s="55"/>
      <c r="F24" s="55"/>
      <c r="G24" s="55">
        <v>1</v>
      </c>
      <c r="H24" s="55"/>
      <c r="I24" s="55"/>
      <c r="J24" s="56"/>
    </row>
    <row r="25" spans="2:12" ht="18.75" customHeight="1" x14ac:dyDescent="0.25">
      <c r="B25" s="37"/>
      <c r="C25" s="44"/>
      <c r="D25" s="39"/>
      <c r="E25" s="83"/>
      <c r="F25" s="40"/>
      <c r="G25" s="40"/>
      <c r="H25" s="40"/>
      <c r="I25" s="40"/>
      <c r="J25" s="42"/>
    </row>
    <row r="26" spans="2:12" s="13" customFormat="1" ht="22.5" customHeight="1" x14ac:dyDescent="0.3">
      <c r="B26" s="32" t="str">
        <f>+RESUMEN!B166</f>
        <v>07.16.06</v>
      </c>
      <c r="C26" s="33" t="str">
        <f>+RESUMEN!C166</f>
        <v>CONTROLADOR DE ACCESO INALAMBRICO</v>
      </c>
      <c r="D26" s="34" t="str">
        <f>+RESUMEN!D166</f>
        <v>und</v>
      </c>
      <c r="E26" s="67"/>
      <c r="F26" s="35"/>
      <c r="G26" s="35"/>
      <c r="H26" s="35"/>
      <c r="I26" s="35"/>
      <c r="J26" s="36">
        <f>SUM(E27:I28)</f>
        <v>1</v>
      </c>
      <c r="K26" s="12"/>
      <c r="L26" s="12"/>
    </row>
    <row r="27" spans="2:12" ht="18.75" customHeight="1" x14ac:dyDescent="0.25">
      <c r="B27" s="52"/>
      <c r="C27" s="53" t="s">
        <v>484</v>
      </c>
      <c r="D27" s="65"/>
      <c r="E27" s="61"/>
      <c r="F27" s="72"/>
      <c r="G27" s="72">
        <v>1</v>
      </c>
      <c r="H27" s="85"/>
      <c r="I27" s="85"/>
      <c r="J27" s="56"/>
    </row>
    <row r="28" spans="2:12" ht="18.75" customHeight="1" x14ac:dyDescent="0.25">
      <c r="B28" s="37"/>
      <c r="C28" s="44"/>
      <c r="D28" s="39"/>
      <c r="E28" s="83"/>
      <c r="F28" s="40"/>
      <c r="G28" s="40"/>
      <c r="H28" s="40"/>
      <c r="I28" s="40"/>
      <c r="J28" s="42"/>
    </row>
    <row r="29" spans="2:12" s="13" customFormat="1" ht="22.5" customHeight="1" x14ac:dyDescent="0.3">
      <c r="B29" s="32" t="str">
        <f>+RESUMEN!B167</f>
        <v>07.16.07</v>
      </c>
      <c r="C29" s="33" t="str">
        <f>+RESUMEN!C167</f>
        <v>PUNTO DE ACCESO INALÁMBRICO (ACCESS POINT)</v>
      </c>
      <c r="D29" s="34" t="str">
        <f>+RESUMEN!D167</f>
        <v>und</v>
      </c>
      <c r="E29" s="67"/>
      <c r="F29" s="35"/>
      <c r="G29" s="35"/>
      <c r="H29" s="35"/>
      <c r="I29" s="35"/>
      <c r="J29" s="36">
        <f>SUM(E30:I31)</f>
        <v>19</v>
      </c>
      <c r="K29" s="81"/>
      <c r="L29" s="12"/>
    </row>
    <row r="30" spans="2:12" ht="18.75" customHeight="1" x14ac:dyDescent="0.25">
      <c r="B30" s="52"/>
      <c r="C30" s="53" t="s">
        <v>483</v>
      </c>
      <c r="D30" s="54"/>
      <c r="E30" s="75"/>
      <c r="F30" s="72">
        <v>7</v>
      </c>
      <c r="G30" s="72">
        <v>7</v>
      </c>
      <c r="H30" s="72">
        <v>5</v>
      </c>
      <c r="I30" s="72"/>
      <c r="J30" s="56"/>
      <c r="K30" s="82"/>
    </row>
    <row r="31" spans="2:12" ht="18.75" customHeight="1" x14ac:dyDescent="0.25">
      <c r="B31" s="37"/>
      <c r="C31" s="44"/>
      <c r="D31" s="39"/>
      <c r="E31" s="83"/>
      <c r="F31" s="40"/>
      <c r="G31" s="40"/>
      <c r="H31" s="40"/>
      <c r="I31" s="40"/>
      <c r="J31" s="42"/>
    </row>
    <row r="32" spans="2:12" s="13" customFormat="1" ht="24.9" customHeight="1" x14ac:dyDescent="0.3">
      <c r="B32" s="32" t="str">
        <f>+RESUMEN!B168</f>
        <v>07.16.08</v>
      </c>
      <c r="C32" s="45" t="str">
        <f>+RESUMEN!C168</f>
        <v>GESTOR DE POLÍTICAS DE AUTENTICACIÓN (SOFTWARE DE GESTIÓN)</v>
      </c>
      <c r="D32" s="34" t="str">
        <f>+RESUMEN!D168</f>
        <v>und</v>
      </c>
      <c r="E32" s="67"/>
      <c r="F32" s="35"/>
      <c r="G32" s="35"/>
      <c r="H32" s="35"/>
      <c r="I32" s="35"/>
      <c r="J32" s="36">
        <f>SUM(E33:I34)</f>
        <v>1</v>
      </c>
      <c r="K32" s="12"/>
      <c r="L32" s="12"/>
    </row>
    <row r="33" spans="2:12" ht="18.75" customHeight="1" x14ac:dyDescent="0.25">
      <c r="B33" s="52"/>
      <c r="C33" s="53" t="s">
        <v>484</v>
      </c>
      <c r="D33" s="59"/>
      <c r="E33" s="59"/>
      <c r="F33" s="86"/>
      <c r="G33" s="72">
        <v>1</v>
      </c>
      <c r="H33" s="86"/>
      <c r="I33" s="86"/>
      <c r="J33" s="56"/>
    </row>
    <row r="34" spans="2:12" ht="18.75" customHeight="1" x14ac:dyDescent="0.25">
      <c r="B34" s="46"/>
      <c r="C34" s="62"/>
      <c r="D34" s="48"/>
      <c r="E34" s="48"/>
      <c r="F34" s="49"/>
      <c r="G34" s="49"/>
      <c r="H34" s="49"/>
      <c r="I34" s="49"/>
      <c r="J34" s="51"/>
    </row>
    <row r="35" spans="2:12" s="13" customFormat="1" ht="24.9" customHeight="1" x14ac:dyDescent="0.3">
      <c r="B35" s="32" t="str">
        <f>+RESUMEN!B169</f>
        <v>07.16.09</v>
      </c>
      <c r="C35" s="45" t="str">
        <f>+RESUMEN!C169</f>
        <v>FIREWALL</v>
      </c>
      <c r="D35" s="34" t="str">
        <f>+RESUMEN!D169</f>
        <v>und</v>
      </c>
      <c r="E35" s="67"/>
      <c r="F35" s="35"/>
      <c r="G35" s="35"/>
      <c r="H35" s="35"/>
      <c r="I35" s="35"/>
      <c r="J35" s="36">
        <f>SUM(E36:I37)</f>
        <v>1</v>
      </c>
      <c r="K35" s="12"/>
      <c r="L35" s="12"/>
    </row>
    <row r="36" spans="2:12" ht="18.75" customHeight="1" x14ac:dyDescent="0.25">
      <c r="B36" s="52"/>
      <c r="C36" s="53" t="s">
        <v>484</v>
      </c>
      <c r="D36" s="59"/>
      <c r="E36" s="59"/>
      <c r="F36" s="86"/>
      <c r="G36" s="72">
        <v>1</v>
      </c>
      <c r="H36" s="86"/>
      <c r="I36" s="86"/>
      <c r="J36" s="56"/>
    </row>
    <row r="37" spans="2:12" ht="18.75" customHeight="1" x14ac:dyDescent="0.25">
      <c r="B37" s="46"/>
      <c r="C37" s="62"/>
      <c r="D37" s="48"/>
      <c r="E37" s="48"/>
      <c r="F37" s="49"/>
      <c r="G37" s="49"/>
      <c r="H37" s="49"/>
      <c r="I37" s="49"/>
      <c r="J37" s="51"/>
    </row>
    <row r="38" spans="2:12" s="13" customFormat="1" ht="42" customHeight="1" x14ac:dyDescent="0.3">
      <c r="B38" s="32" t="str">
        <f>+RESUMEN!B170</f>
        <v>07.16.10</v>
      </c>
      <c r="C38" s="45" t="str">
        <f>+RESUMEN!C170</f>
        <v>INSTALACION Y CONFIGURACION, PRUEBAS Y PUESTA EN MARCHA DE SISTEMA DE CONECTIVIDAD INFORMÁTICA FÍSICA E INALÁMBRICA</v>
      </c>
      <c r="D38" s="34" t="str">
        <f>+RESUMEN!D170</f>
        <v>Glb</v>
      </c>
      <c r="E38" s="67"/>
      <c r="F38" s="35"/>
      <c r="G38" s="35"/>
      <c r="H38" s="35"/>
      <c r="I38" s="35"/>
      <c r="J38" s="36">
        <f>SUM(E39:I40)</f>
        <v>1</v>
      </c>
      <c r="K38" s="12"/>
      <c r="L38" s="12"/>
    </row>
    <row r="39" spans="2:12" ht="18.75" customHeight="1" x14ac:dyDescent="0.25">
      <c r="B39" s="52"/>
      <c r="C39" s="53" t="s">
        <v>621</v>
      </c>
      <c r="D39" s="59"/>
      <c r="E39" s="59"/>
      <c r="F39" s="86"/>
      <c r="G39" s="72">
        <v>1</v>
      </c>
      <c r="H39" s="86"/>
      <c r="I39" s="86"/>
      <c r="J39" s="56"/>
    </row>
    <row r="40" spans="2:12" ht="18.75" customHeight="1" x14ac:dyDescent="0.25">
      <c r="B40" s="46"/>
      <c r="C40" s="62"/>
      <c r="D40" s="48"/>
      <c r="E40" s="48"/>
      <c r="F40" s="49"/>
      <c r="G40" s="49"/>
      <c r="H40" s="49"/>
      <c r="I40" s="49"/>
      <c r="J40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N7 B9:N34 E8:I8 K8:N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L44"/>
  <sheetViews>
    <sheetView zoomScale="80" zoomScaleNormal="80" workbookViewId="0">
      <selection activeCell="G19" sqref="G19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14" customWidth="1"/>
    <col min="3" max="3" width="66.5546875" style="43" customWidth="1"/>
    <col min="4" max="4" width="8" style="43" customWidth="1"/>
    <col min="5" max="5" width="10.109375" style="43" customWidth="1"/>
    <col min="6" max="10" width="10.6640625" style="43" customWidth="1"/>
    <col min="11" max="16384" width="11.44140625" style="43"/>
  </cols>
  <sheetData>
    <row r="2" spans="2:12" ht="20.399999999999999" x14ac:dyDescent="0.25">
      <c r="B2" s="237" t="str">
        <f>+CONECTIVIDAD!B2</f>
        <v>SUSTENTO DE METRADOS</v>
      </c>
      <c r="C2" s="237"/>
      <c r="D2" s="237"/>
      <c r="E2" s="237"/>
      <c r="F2" s="237"/>
      <c r="G2" s="237"/>
      <c r="H2" s="237"/>
      <c r="I2" s="237"/>
      <c r="J2" s="237"/>
    </row>
    <row r="3" spans="2:12" s="13" customFormat="1" ht="9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9.6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">
        <v>10</v>
      </c>
      <c r="C9" s="19" t="s">
        <v>11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+RESUMEN!B171</f>
        <v>07.17</v>
      </c>
      <c r="C10" s="26" t="str">
        <f>+RESUMEN!C171</f>
        <v>SISTEMA DE COMUNICACIÓN POR RADIO VHF/HF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171" t="str">
        <f>+RESUMEN!B172</f>
        <v>07.17.01</v>
      </c>
      <c r="C11" s="33" t="str">
        <f>+RESUMEN!C172</f>
        <v>ESTACION BASE HF</v>
      </c>
      <c r="D11" s="34" t="str">
        <f>+RESUMEN!D172</f>
        <v>und</v>
      </c>
      <c r="E11" s="34"/>
      <c r="F11" s="35"/>
      <c r="G11" s="35"/>
      <c r="H11" s="35"/>
      <c r="I11" s="35"/>
      <c r="J11" s="36">
        <f>SUM(F12:I13)</f>
        <v>1</v>
      </c>
      <c r="K11" s="12"/>
      <c r="L11" s="12"/>
    </row>
    <row r="12" spans="2:12" ht="18.75" customHeight="1" x14ac:dyDescent="0.25">
      <c r="B12" s="172"/>
      <c r="C12" s="78" t="s">
        <v>312</v>
      </c>
      <c r="D12" s="54"/>
      <c r="E12" s="54"/>
      <c r="F12" s="55"/>
      <c r="G12" s="55">
        <v>1</v>
      </c>
      <c r="H12" s="55"/>
      <c r="I12" s="55"/>
      <c r="J12" s="56"/>
    </row>
    <row r="13" spans="2:12" ht="18.75" customHeight="1" x14ac:dyDescent="0.25">
      <c r="B13" s="173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171" t="str">
        <f>+RESUMEN!B173</f>
        <v>07.17.02</v>
      </c>
      <c r="C14" s="33" t="str">
        <f>+RESUMEN!C173</f>
        <v>ESTACION BASE VHF</v>
      </c>
      <c r="D14" s="34" t="str">
        <f>+RESUMEN!D173</f>
        <v>und</v>
      </c>
      <c r="E14" s="34"/>
      <c r="F14" s="35"/>
      <c r="G14" s="35"/>
      <c r="H14" s="35"/>
      <c r="I14" s="35"/>
      <c r="J14" s="36">
        <f>SUM(F15:I16)</f>
        <v>1</v>
      </c>
      <c r="K14" s="12"/>
      <c r="L14" s="12"/>
    </row>
    <row r="15" spans="2:12" ht="18.75" customHeight="1" x14ac:dyDescent="0.25">
      <c r="B15" s="172"/>
      <c r="C15" s="78" t="s">
        <v>312</v>
      </c>
      <c r="D15" s="54"/>
      <c r="E15" s="54"/>
      <c r="F15" s="57"/>
      <c r="G15" s="58">
        <v>1</v>
      </c>
      <c r="H15" s="58"/>
      <c r="I15" s="58"/>
      <c r="J15" s="56"/>
    </row>
    <row r="16" spans="2:12" ht="18.75" customHeight="1" x14ac:dyDescent="0.25">
      <c r="B16" s="173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71" t="str">
        <f>+RESUMEN!B174</f>
        <v>07.17.03</v>
      </c>
      <c r="C17" s="33" t="str">
        <f>+RESUMEN!C174</f>
        <v>REPETIDORA VHF</v>
      </c>
      <c r="D17" s="34" t="str">
        <f>+RESUMEN!D174</f>
        <v>und</v>
      </c>
      <c r="E17" s="34"/>
      <c r="F17" s="35"/>
      <c r="G17" s="35"/>
      <c r="H17" s="35"/>
      <c r="I17" s="35"/>
      <c r="J17" s="36">
        <f>SUM(F18:I19)</f>
        <v>1</v>
      </c>
      <c r="K17" s="12"/>
      <c r="L17" s="12"/>
    </row>
    <row r="18" spans="2:12" ht="18.75" customHeight="1" x14ac:dyDescent="0.25">
      <c r="B18" s="172"/>
      <c r="C18" s="78" t="s">
        <v>312</v>
      </c>
      <c r="D18" s="54"/>
      <c r="E18" s="54"/>
      <c r="F18" s="57"/>
      <c r="G18" s="57">
        <v>1</v>
      </c>
      <c r="H18" s="57"/>
      <c r="I18" s="57"/>
      <c r="J18" s="56"/>
    </row>
    <row r="19" spans="2:12" ht="18.75" customHeight="1" x14ac:dyDescent="0.25">
      <c r="B19" s="173"/>
      <c r="C19" s="44"/>
      <c r="D19" s="39"/>
      <c r="E19" s="39"/>
      <c r="F19" s="40"/>
      <c r="G19" s="40"/>
      <c r="H19" s="40"/>
      <c r="I19" s="40"/>
      <c r="J19" s="42"/>
    </row>
    <row r="20" spans="2:12" s="13" customFormat="1" ht="22.5" customHeight="1" x14ac:dyDescent="0.3">
      <c r="B20" s="171" t="str">
        <f>+RESUMEN!B175</f>
        <v>07.17.04</v>
      </c>
      <c r="C20" s="33" t="str">
        <f>+RESUMEN!C175</f>
        <v>RADIO PORTATIL (HANDY) VHF</v>
      </c>
      <c r="D20" s="34" t="str">
        <f>+RESUMEN!D175</f>
        <v>und</v>
      </c>
      <c r="E20" s="34"/>
      <c r="F20" s="35"/>
      <c r="G20" s="35"/>
      <c r="H20" s="35"/>
      <c r="I20" s="35"/>
      <c r="J20" s="36">
        <f>SUM(F21:I22)</f>
        <v>4</v>
      </c>
      <c r="K20" s="12"/>
      <c r="L20" s="12"/>
    </row>
    <row r="21" spans="2:12" ht="18.75" customHeight="1" x14ac:dyDescent="0.25">
      <c r="B21" s="172"/>
      <c r="C21" s="78" t="s">
        <v>312</v>
      </c>
      <c r="D21" s="59"/>
      <c r="E21" s="59"/>
      <c r="F21" s="72"/>
      <c r="G21" s="57">
        <v>4</v>
      </c>
      <c r="H21" s="57"/>
      <c r="I21" s="57"/>
      <c r="J21" s="56"/>
    </row>
    <row r="22" spans="2:12" ht="18.75" customHeight="1" x14ac:dyDescent="0.25">
      <c r="B22" s="173"/>
      <c r="C22" s="38"/>
      <c r="D22" s="39"/>
      <c r="E22" s="39"/>
      <c r="F22" s="40"/>
      <c r="G22" s="40"/>
      <c r="H22" s="40"/>
      <c r="I22" s="40"/>
      <c r="J22" s="42"/>
    </row>
    <row r="23" spans="2:12" s="13" customFormat="1" ht="22.5" customHeight="1" x14ac:dyDescent="0.3">
      <c r="B23" s="171" t="str">
        <f>+RESUMEN!B176</f>
        <v>07.17.05</v>
      </c>
      <c r="C23" s="33" t="str">
        <f>+RESUMEN!C176</f>
        <v>SOFTWARE DE DESPACHO E INCLUYE LICENCIA</v>
      </c>
      <c r="D23" s="34" t="str">
        <f>+RESUMEN!D176</f>
        <v>und</v>
      </c>
      <c r="E23" s="34"/>
      <c r="F23" s="35"/>
      <c r="G23" s="35"/>
      <c r="H23" s="35"/>
      <c r="I23" s="35"/>
      <c r="J23" s="36">
        <f>SUM(F24:I25)</f>
        <v>1</v>
      </c>
      <c r="K23" s="12"/>
      <c r="L23" s="12"/>
    </row>
    <row r="24" spans="2:12" ht="18.75" customHeight="1" x14ac:dyDescent="0.25">
      <c r="B24" s="172"/>
      <c r="C24" s="78" t="s">
        <v>312</v>
      </c>
      <c r="D24" s="54"/>
      <c r="E24" s="54"/>
      <c r="F24" s="57"/>
      <c r="G24" s="57">
        <v>1</v>
      </c>
      <c r="H24" s="57"/>
      <c r="I24" s="57"/>
      <c r="J24" s="56"/>
    </row>
    <row r="25" spans="2:12" ht="18.75" customHeight="1" x14ac:dyDescent="0.25">
      <c r="B25" s="173"/>
      <c r="C25" s="44"/>
      <c r="D25" s="39"/>
      <c r="E25" s="39"/>
      <c r="F25" s="40"/>
      <c r="G25" s="40"/>
      <c r="H25" s="40"/>
      <c r="I25" s="40"/>
      <c r="J25" s="42"/>
    </row>
    <row r="26" spans="2:12" s="13" customFormat="1" ht="22.5" customHeight="1" x14ac:dyDescent="0.3">
      <c r="B26" s="171" t="str">
        <f>+RESUMEN!B177</f>
        <v>07.17.06</v>
      </c>
      <c r="C26" s="33" t="str">
        <f>+RESUMEN!C177</f>
        <v>SOFTWARE DE MONITOREO GPS</v>
      </c>
      <c r="D26" s="34" t="str">
        <f>+RESUMEN!D177</f>
        <v>und</v>
      </c>
      <c r="E26" s="34"/>
      <c r="F26" s="35"/>
      <c r="G26" s="35"/>
      <c r="H26" s="35"/>
      <c r="I26" s="35"/>
      <c r="J26" s="36">
        <f>SUM(F27:I28)</f>
        <v>1</v>
      </c>
      <c r="K26" s="12"/>
      <c r="L26" s="12"/>
    </row>
    <row r="27" spans="2:12" ht="18.75" customHeight="1" x14ac:dyDescent="0.25">
      <c r="B27" s="172"/>
      <c r="C27" s="78" t="s">
        <v>312</v>
      </c>
      <c r="D27" s="59"/>
      <c r="E27" s="54"/>
      <c r="F27" s="57"/>
      <c r="G27" s="57">
        <v>1</v>
      </c>
      <c r="H27" s="57"/>
      <c r="I27" s="57"/>
      <c r="J27" s="56"/>
    </row>
    <row r="28" spans="2:12" ht="18.75" customHeight="1" x14ac:dyDescent="0.25">
      <c r="B28" s="174"/>
      <c r="C28" s="47"/>
      <c r="D28" s="48"/>
      <c r="E28" s="48"/>
      <c r="F28" s="49"/>
      <c r="G28" s="49"/>
      <c r="H28" s="49"/>
      <c r="I28" s="49"/>
      <c r="J28" s="51"/>
    </row>
    <row r="29" spans="2:12" s="13" customFormat="1" ht="22.5" customHeight="1" x14ac:dyDescent="0.3">
      <c r="B29" s="171" t="str">
        <f>+RESUMEN!B178</f>
        <v>07.17.07</v>
      </c>
      <c r="C29" s="33" t="str">
        <f>+RESUMEN!C178</f>
        <v>ESTACION DE TRABAJO</v>
      </c>
      <c r="D29" s="34" t="str">
        <f>+RESUMEN!D178</f>
        <v>und</v>
      </c>
      <c r="E29" s="34"/>
      <c r="F29" s="35"/>
      <c r="G29" s="35"/>
      <c r="H29" s="35"/>
      <c r="I29" s="35"/>
      <c r="J29" s="36">
        <f>SUM(F30:I31)</f>
        <v>1</v>
      </c>
      <c r="K29" s="12"/>
      <c r="L29" s="12"/>
    </row>
    <row r="30" spans="2:12" ht="18.75" customHeight="1" x14ac:dyDescent="0.25">
      <c r="B30" s="172"/>
      <c r="C30" s="78" t="s">
        <v>312</v>
      </c>
      <c r="D30" s="59"/>
      <c r="E30" s="54"/>
      <c r="F30" s="57"/>
      <c r="G30" s="57">
        <v>1</v>
      </c>
      <c r="H30" s="57"/>
      <c r="I30" s="57"/>
      <c r="J30" s="56"/>
    </row>
    <row r="31" spans="2:12" ht="18.75" customHeight="1" x14ac:dyDescent="0.25">
      <c r="B31" s="174"/>
      <c r="C31" s="47"/>
      <c r="D31" s="48"/>
      <c r="E31" s="48"/>
      <c r="F31" s="49"/>
      <c r="G31" s="49"/>
      <c r="H31" s="49"/>
      <c r="I31" s="49"/>
      <c r="J31" s="51"/>
    </row>
    <row r="32" spans="2:12" s="13" customFormat="1" ht="22.5" customHeight="1" x14ac:dyDescent="0.3">
      <c r="B32" s="171" t="str">
        <f>+RESUMEN!B179</f>
        <v>07.17.08</v>
      </c>
      <c r="C32" s="33" t="str">
        <f>+RESUMEN!C179</f>
        <v>MONITOR DE 42” PARA VISUALIZACIÓN</v>
      </c>
      <c r="D32" s="34" t="str">
        <f>+RESUMEN!D179</f>
        <v>und</v>
      </c>
      <c r="E32" s="34"/>
      <c r="F32" s="35"/>
      <c r="G32" s="35"/>
      <c r="H32" s="35"/>
      <c r="I32" s="35"/>
      <c r="J32" s="36">
        <f>SUM(F33:I34)</f>
        <v>1</v>
      </c>
      <c r="K32" s="12"/>
      <c r="L32" s="12"/>
    </row>
    <row r="33" spans="2:12" ht="18.75" customHeight="1" x14ac:dyDescent="0.25">
      <c r="B33" s="172"/>
      <c r="C33" s="78" t="s">
        <v>312</v>
      </c>
      <c r="D33" s="59"/>
      <c r="E33" s="54"/>
      <c r="F33" s="57"/>
      <c r="G33" s="57">
        <v>1</v>
      </c>
      <c r="H33" s="57"/>
      <c r="I33" s="57"/>
      <c r="J33" s="56"/>
    </row>
    <row r="34" spans="2:12" ht="18.75" customHeight="1" x14ac:dyDescent="0.25">
      <c r="B34" s="174"/>
      <c r="C34" s="47"/>
      <c r="D34" s="48"/>
      <c r="E34" s="48"/>
      <c r="F34" s="49"/>
      <c r="G34" s="49"/>
      <c r="H34" s="49"/>
      <c r="I34" s="49"/>
      <c r="J34" s="51"/>
    </row>
    <row r="35" spans="2:12" s="13" customFormat="1" ht="22.5" customHeight="1" x14ac:dyDescent="0.3">
      <c r="B35" s="171" t="str">
        <f>+RESUMEN!B180</f>
        <v>07.17.09</v>
      </c>
      <c r="C35" s="33" t="str">
        <f>+RESUMEN!C180</f>
        <v>CABLE COAXIAL HELIAX 1/2"</v>
      </c>
      <c r="D35" s="34" t="str">
        <f>+RESUMEN!D180</f>
        <v>m</v>
      </c>
      <c r="E35" s="34"/>
      <c r="F35" s="35"/>
      <c r="G35" s="35"/>
      <c r="H35" s="35"/>
      <c r="I35" s="35"/>
      <c r="J35" s="36">
        <f>SUM(F36:I38)</f>
        <v>142</v>
      </c>
      <c r="K35" s="12"/>
      <c r="L35" s="12"/>
    </row>
    <row r="36" spans="2:12" ht="18.75" customHeight="1" x14ac:dyDescent="0.25">
      <c r="B36" s="172"/>
      <c r="C36" s="190" t="s">
        <v>487</v>
      </c>
      <c r="D36" s="59"/>
      <c r="E36" s="59"/>
      <c r="F36" s="60"/>
      <c r="G36" s="189">
        <v>35</v>
      </c>
      <c r="H36" s="189">
        <v>6</v>
      </c>
      <c r="I36" s="189">
        <v>30</v>
      </c>
      <c r="J36" s="56"/>
    </row>
    <row r="37" spans="2:12" ht="18.75" customHeight="1" x14ac:dyDescent="0.25">
      <c r="B37" s="173"/>
      <c r="C37" s="78" t="s">
        <v>486</v>
      </c>
      <c r="D37" s="39"/>
      <c r="E37" s="39"/>
      <c r="F37" s="91"/>
      <c r="G37" s="178">
        <v>35</v>
      </c>
      <c r="H37" s="178">
        <v>6</v>
      </c>
      <c r="I37" s="178">
        <v>30</v>
      </c>
      <c r="J37" s="42"/>
    </row>
    <row r="38" spans="2:12" ht="18.75" customHeight="1" x14ac:dyDescent="0.25">
      <c r="B38" s="174"/>
      <c r="C38" s="47"/>
      <c r="D38" s="48"/>
      <c r="E38" s="48"/>
      <c r="F38" s="49"/>
      <c r="G38" s="49"/>
      <c r="H38" s="49"/>
      <c r="I38" s="49"/>
      <c r="J38" s="51"/>
    </row>
    <row r="39" spans="2:12" s="13" customFormat="1" ht="22.5" customHeight="1" x14ac:dyDescent="0.3">
      <c r="B39" s="171" t="str">
        <f>+RESUMEN!B181</f>
        <v>07.17.10</v>
      </c>
      <c r="C39" s="33" t="str">
        <f>+RESUMEN!C181</f>
        <v>GABINETE</v>
      </c>
      <c r="D39" s="34" t="str">
        <f>+RESUMEN!D181</f>
        <v>und</v>
      </c>
      <c r="E39" s="34"/>
      <c r="F39" s="35"/>
      <c r="G39" s="35"/>
      <c r="H39" s="35"/>
      <c r="I39" s="35"/>
      <c r="J39" s="36">
        <f>SUM(F40:I41)</f>
        <v>1</v>
      </c>
      <c r="K39" s="12"/>
      <c r="L39" s="12"/>
    </row>
    <row r="40" spans="2:12" ht="18.75" customHeight="1" x14ac:dyDescent="0.25">
      <c r="B40" s="172"/>
      <c r="C40" s="76" t="s">
        <v>488</v>
      </c>
      <c r="D40" s="39"/>
      <c r="E40" s="54"/>
      <c r="F40" s="79"/>
      <c r="G40" s="57">
        <v>1</v>
      </c>
      <c r="H40" s="79"/>
      <c r="I40" s="79"/>
      <c r="J40" s="56"/>
    </row>
    <row r="41" spans="2:12" ht="18.75" customHeight="1" x14ac:dyDescent="0.25">
      <c r="B41" s="174"/>
      <c r="C41" s="47"/>
      <c r="D41" s="48"/>
      <c r="E41" s="48"/>
      <c r="F41" s="49"/>
      <c r="G41" s="49"/>
      <c r="H41" s="49"/>
      <c r="I41" s="49"/>
      <c r="J41" s="51"/>
    </row>
    <row r="42" spans="2:12" s="13" customFormat="1" ht="22.5" customHeight="1" x14ac:dyDescent="0.3">
      <c r="B42" s="171" t="str">
        <f>+RESUMEN!B182</f>
        <v>07.17.11</v>
      </c>
      <c r="C42" s="33" t="str">
        <f>+RESUMEN!C182</f>
        <v>INSTALACION Y CONFIGURACION, PRUEBAS Y PUESTA EN MARCHA DE SISTEMA DE COMUNICACIÓN POR RADIO VHF/HF</v>
      </c>
      <c r="D42" s="34" t="str">
        <f>+RESUMEN!D182</f>
        <v>Glb</v>
      </c>
      <c r="E42" s="34"/>
      <c r="F42" s="35"/>
      <c r="G42" s="35"/>
      <c r="H42" s="35"/>
      <c r="I42" s="35"/>
      <c r="J42" s="36">
        <f>SUM(F43:I44)</f>
        <v>1</v>
      </c>
      <c r="K42" s="12"/>
      <c r="L42" s="12"/>
    </row>
    <row r="43" spans="2:12" ht="18.75" customHeight="1" x14ac:dyDescent="0.25">
      <c r="B43" s="172"/>
      <c r="C43" s="76" t="s">
        <v>488</v>
      </c>
      <c r="D43" s="39"/>
      <c r="E43" s="54"/>
      <c r="F43" s="79"/>
      <c r="G43" s="57">
        <v>1</v>
      </c>
      <c r="H43" s="79"/>
      <c r="I43" s="79"/>
      <c r="J43" s="56"/>
    </row>
    <row r="44" spans="2:12" ht="18.75" customHeight="1" x14ac:dyDescent="0.25">
      <c r="B44" s="174"/>
      <c r="C44" s="47"/>
      <c r="D44" s="48"/>
      <c r="E44" s="48"/>
      <c r="F44" s="49"/>
      <c r="G44" s="49"/>
      <c r="H44" s="49"/>
      <c r="I44" s="49"/>
      <c r="J44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K7 B10:K10 E8:I8 K8 D9:K9 B45:K45 B40:K41 B39:C39 E39:K39 B22:K22 B21:F21 H21:K21 B24:K38 B12:K13 E11:K11 B15:K16 B19:K19 E17:K17 E23:K23 E14:K14 E20:K20 B18:F18 H18:K1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44"/>
  <sheetViews>
    <sheetView zoomScale="80" zoomScaleNormal="80" workbookViewId="0">
      <selection activeCell="C43" sqref="C43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14" customWidth="1"/>
    <col min="3" max="3" width="66.5546875" style="43" customWidth="1"/>
    <col min="4" max="4" width="8" style="43" customWidth="1"/>
    <col min="5" max="5" width="10.109375" style="43" customWidth="1"/>
    <col min="6" max="9" width="10.6640625" style="43" customWidth="1"/>
    <col min="10" max="16384" width="11.44140625" style="43"/>
  </cols>
  <sheetData>
    <row r="2" spans="2:12" ht="25.2" customHeight="1" x14ac:dyDescent="0.25">
      <c r="B2" s="238" t="str">
        <f>+'SIST. VHF-HF'!B2:J2</f>
        <v>SUSTENTO DE METRADOS</v>
      </c>
      <c r="C2" s="238"/>
      <c r="D2" s="238"/>
      <c r="E2" s="238"/>
      <c r="F2" s="238"/>
      <c r="G2" s="238"/>
      <c r="H2" s="238"/>
      <c r="I2" s="238"/>
      <c r="J2" s="238"/>
    </row>
    <row r="3" spans="2:12" s="13" customFormat="1" ht="7.2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5.2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7.2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+RESUMEN!B183</f>
        <v>07.18</v>
      </c>
      <c r="C10" s="26" t="str">
        <f>+RESUMEN!C183</f>
        <v>SISTEMA DE TELEVISIÓN (CATV)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171" t="str">
        <f>+RESUMEN!B184</f>
        <v>07.18.01</v>
      </c>
      <c r="C11" s="33" t="str">
        <f>+RESUMEN!C184</f>
        <v>CENTRAL DE VIDEO</v>
      </c>
      <c r="D11" s="34" t="str">
        <f>+RESUMEN!D184</f>
        <v>und</v>
      </c>
      <c r="E11" s="34"/>
      <c r="F11" s="35"/>
      <c r="G11" s="35"/>
      <c r="H11" s="35"/>
      <c r="I11" s="35"/>
      <c r="J11" s="36">
        <f>SUM(F12:I13)</f>
        <v>1</v>
      </c>
      <c r="K11" s="12"/>
      <c r="L11" s="12"/>
    </row>
    <row r="12" spans="2:12" ht="18.75" customHeight="1" x14ac:dyDescent="0.25">
      <c r="B12" s="172"/>
      <c r="C12" s="76" t="s">
        <v>479</v>
      </c>
      <c r="D12" s="59"/>
      <c r="E12" s="59"/>
      <c r="F12" s="72"/>
      <c r="G12" s="72">
        <v>1</v>
      </c>
      <c r="H12" s="72"/>
      <c r="I12" s="72"/>
      <c r="J12" s="56"/>
    </row>
    <row r="13" spans="2:12" ht="18.75" customHeight="1" x14ac:dyDescent="0.25">
      <c r="B13" s="173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171" t="str">
        <f>+RESUMEN!B185</f>
        <v>07.18.02</v>
      </c>
      <c r="C14" s="33" t="str">
        <f>+RESUMEN!C185</f>
        <v>AMPLIFICADOR DE VIDEO</v>
      </c>
      <c r="D14" s="34" t="str">
        <f>+RESUMEN!D185</f>
        <v>und</v>
      </c>
      <c r="E14" s="34"/>
      <c r="F14" s="35"/>
      <c r="G14" s="35"/>
      <c r="H14" s="35"/>
      <c r="I14" s="35"/>
      <c r="J14" s="36">
        <f>SUM(F15:I16)</f>
        <v>1</v>
      </c>
      <c r="K14" s="12"/>
      <c r="L14" s="12"/>
    </row>
    <row r="15" spans="2:12" ht="18.75" customHeight="1" x14ac:dyDescent="0.25">
      <c r="B15" s="172"/>
      <c r="C15" s="76" t="s">
        <v>479</v>
      </c>
      <c r="D15" s="54"/>
      <c r="E15" s="63"/>
      <c r="F15" s="55"/>
      <c r="G15" s="55">
        <v>1</v>
      </c>
      <c r="H15" s="72"/>
      <c r="I15" s="75"/>
      <c r="J15" s="56"/>
    </row>
    <row r="16" spans="2:12" ht="18.75" customHeight="1" x14ac:dyDescent="0.25">
      <c r="B16" s="173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71" t="str">
        <f>+RESUMEN!B186</f>
        <v>07.18.03</v>
      </c>
      <c r="C17" s="33" t="str">
        <f>+RESUMEN!C186</f>
        <v>AMPLIFICADOR LINEAL DE VIDEO</v>
      </c>
      <c r="D17" s="34" t="str">
        <f>+RESUMEN!D186</f>
        <v>und</v>
      </c>
      <c r="E17" s="34"/>
      <c r="F17" s="35"/>
      <c r="G17" s="35"/>
      <c r="H17" s="35"/>
      <c r="I17" s="35"/>
      <c r="J17" s="36">
        <f>SUM(F18:I19)</f>
        <v>1</v>
      </c>
      <c r="K17" s="12"/>
      <c r="L17" s="12"/>
    </row>
    <row r="18" spans="2:12" ht="18.75" customHeight="1" x14ac:dyDescent="0.25">
      <c r="B18" s="172"/>
      <c r="C18" s="76" t="s">
        <v>479</v>
      </c>
      <c r="D18" s="59"/>
      <c r="E18" s="55"/>
      <c r="F18" s="55"/>
      <c r="G18" s="55">
        <v>1</v>
      </c>
      <c r="H18" s="55"/>
      <c r="I18" s="55"/>
      <c r="J18" s="56"/>
    </row>
    <row r="19" spans="2:12" ht="18.75" customHeight="1" x14ac:dyDescent="0.25">
      <c r="B19" s="173"/>
      <c r="C19" s="44"/>
      <c r="D19" s="39"/>
      <c r="E19" s="39"/>
      <c r="F19" s="40"/>
      <c r="G19" s="40"/>
      <c r="H19" s="40"/>
      <c r="I19" s="40"/>
      <c r="J19" s="42"/>
    </row>
    <row r="20" spans="2:12" s="13" customFormat="1" ht="22.5" customHeight="1" x14ac:dyDescent="0.3">
      <c r="B20" s="171" t="str">
        <f>+RESUMEN!B187</f>
        <v>07.18.04</v>
      </c>
      <c r="C20" s="33" t="str">
        <f>+RESUMEN!C187</f>
        <v>TELEVISOR LED  SMART TV DE 42”. INCLUYE RACK</v>
      </c>
      <c r="D20" s="34" t="str">
        <f>+RESUMEN!D187</f>
        <v>und</v>
      </c>
      <c r="E20" s="34"/>
      <c r="F20" s="35"/>
      <c r="G20" s="35"/>
      <c r="H20" s="35"/>
      <c r="I20" s="35"/>
      <c r="J20" s="36">
        <f>SUM(F21:I22)</f>
        <v>75</v>
      </c>
      <c r="K20" s="12"/>
      <c r="L20" s="12"/>
    </row>
    <row r="21" spans="2:12" ht="18.75" customHeight="1" x14ac:dyDescent="0.25">
      <c r="B21" s="172"/>
      <c r="C21" s="76" t="s">
        <v>482</v>
      </c>
      <c r="D21" s="54"/>
      <c r="E21" s="63"/>
      <c r="F21" s="55">
        <v>29</v>
      </c>
      <c r="G21" s="55">
        <v>17</v>
      </c>
      <c r="H21" s="55">
        <v>29</v>
      </c>
      <c r="I21" s="55"/>
      <c r="J21" s="56"/>
    </row>
    <row r="22" spans="2:12" ht="18.75" customHeight="1" x14ac:dyDescent="0.25">
      <c r="B22" s="173"/>
      <c r="C22" s="44"/>
      <c r="D22" s="39"/>
      <c r="E22" s="39"/>
      <c r="F22" s="40"/>
      <c r="G22" s="40"/>
      <c r="H22" s="40"/>
      <c r="I22" s="40"/>
      <c r="J22" s="42"/>
    </row>
    <row r="23" spans="2:12" s="13" customFormat="1" ht="22.5" customHeight="1" x14ac:dyDescent="0.3">
      <c r="B23" s="171" t="str">
        <f>+RESUMEN!B188</f>
        <v>07.18.05</v>
      </c>
      <c r="C23" s="33" t="str">
        <f>+RESUMEN!C188</f>
        <v>CABLE COAXIAL Y CONECTORES PARA CATV</v>
      </c>
      <c r="D23" s="34" t="str">
        <f>+RESUMEN!D188</f>
        <v>m</v>
      </c>
      <c r="E23" s="34"/>
      <c r="F23" s="35"/>
      <c r="G23" s="35"/>
      <c r="H23" s="35"/>
      <c r="I23" s="35"/>
      <c r="J23" s="36">
        <f>SUM(F24:I25)</f>
        <v>308</v>
      </c>
      <c r="K23" s="12"/>
    </row>
    <row r="24" spans="2:12" ht="18.75" customHeight="1" x14ac:dyDescent="0.25">
      <c r="B24" s="172"/>
      <c r="C24" s="53" t="s">
        <v>489</v>
      </c>
      <c r="D24" s="65"/>
      <c r="E24" s="77"/>
      <c r="F24" s="77">
        <v>15</v>
      </c>
      <c r="G24" s="77">
        <v>138</v>
      </c>
      <c r="H24" s="77">
        <v>15</v>
      </c>
      <c r="I24" s="77">
        <v>140</v>
      </c>
      <c r="J24" s="56"/>
    </row>
    <row r="25" spans="2:12" ht="18.75" customHeight="1" x14ac:dyDescent="0.25">
      <c r="B25" s="173"/>
      <c r="C25" s="44"/>
      <c r="D25" s="39"/>
      <c r="E25" s="39"/>
      <c r="F25" s="40"/>
      <c r="G25" s="40"/>
      <c r="H25" s="40"/>
      <c r="I25" s="40"/>
      <c r="J25" s="42"/>
    </row>
    <row r="26" spans="2:12" s="13" customFormat="1" ht="22.5" customHeight="1" x14ac:dyDescent="0.3">
      <c r="B26" s="171" t="str">
        <f>+RESUMEN!B189</f>
        <v>07.18.06</v>
      </c>
      <c r="C26" s="33" t="str">
        <f>+RESUMEN!C189</f>
        <v>ANTENA AEREA EXTERNA</v>
      </c>
      <c r="D26" s="34" t="str">
        <f>+RESUMEN!D189</f>
        <v>und</v>
      </c>
      <c r="E26" s="34"/>
      <c r="F26" s="35"/>
      <c r="G26" s="35"/>
      <c r="H26" s="35"/>
      <c r="I26" s="35"/>
      <c r="J26" s="36">
        <f>SUM(F27:I28)</f>
        <v>1</v>
      </c>
      <c r="K26" s="12"/>
      <c r="L26" s="12"/>
    </row>
    <row r="27" spans="2:12" ht="18.75" customHeight="1" x14ac:dyDescent="0.25">
      <c r="B27" s="172"/>
      <c r="C27" s="76" t="s">
        <v>479</v>
      </c>
      <c r="D27" s="59"/>
      <c r="E27" s="54"/>
      <c r="F27" s="55"/>
      <c r="G27" s="55"/>
      <c r="H27" s="55"/>
      <c r="I27" s="55">
        <v>1</v>
      </c>
      <c r="J27" s="56"/>
    </row>
    <row r="28" spans="2:12" ht="18.75" customHeight="1" x14ac:dyDescent="0.25">
      <c r="B28" s="174"/>
      <c r="C28" s="47"/>
      <c r="D28" s="48"/>
      <c r="E28" s="48"/>
      <c r="F28" s="49"/>
      <c r="G28" s="49"/>
      <c r="H28" s="49"/>
      <c r="I28" s="49"/>
      <c r="J28" s="51"/>
    </row>
    <row r="29" spans="2:12" s="13" customFormat="1" ht="40.5" customHeight="1" x14ac:dyDescent="0.3">
      <c r="B29" s="171" t="str">
        <f>+RESUMEN!B190</f>
        <v>07.18.07</v>
      </c>
      <c r="C29" s="45" t="str">
        <f>+RESUMEN!C190</f>
        <v>INSTALACION Y CONFIGURACION, PRUEBAS Y PUESTA EN MARCHA DE SISTEMA DE TELEVISIÓN (CATV)</v>
      </c>
      <c r="D29" s="34" t="str">
        <f>+RESUMEN!D190</f>
        <v>Glb</v>
      </c>
      <c r="E29" s="34"/>
      <c r="F29" s="35"/>
      <c r="G29" s="35"/>
      <c r="H29" s="35"/>
      <c r="I29" s="35"/>
      <c r="J29" s="36">
        <f>SUM(F30:I31)</f>
        <v>1</v>
      </c>
      <c r="K29" s="12"/>
      <c r="L29" s="12"/>
    </row>
    <row r="30" spans="2:12" ht="18.75" customHeight="1" x14ac:dyDescent="0.25">
      <c r="B30" s="172"/>
      <c r="C30" s="76" t="s">
        <v>479</v>
      </c>
      <c r="D30" s="59"/>
      <c r="E30" s="59"/>
      <c r="F30" s="72"/>
      <c r="G30" s="72">
        <v>1</v>
      </c>
      <c r="H30" s="72"/>
      <c r="I30" s="72"/>
      <c r="J30" s="56"/>
    </row>
    <row r="31" spans="2:12" ht="18.75" customHeight="1" x14ac:dyDescent="0.25">
      <c r="B31" s="174"/>
      <c r="C31" s="62"/>
      <c r="D31" s="48"/>
      <c r="E31" s="48"/>
      <c r="F31" s="49"/>
      <c r="G31" s="49"/>
      <c r="H31" s="49"/>
      <c r="I31" s="49"/>
      <c r="J31" s="51"/>
    </row>
    <row r="32" spans="2:12" s="31" customFormat="1" ht="22.5" customHeight="1" x14ac:dyDescent="0.3">
      <c r="B32" s="80" t="str">
        <f>+RESUMEN!B191</f>
        <v>07.19</v>
      </c>
      <c r="C32" s="26" t="str">
        <f>+RESUMEN!C191</f>
        <v>SISTEMA DE TELECONSULAS</v>
      </c>
      <c r="D32" s="27"/>
      <c r="E32" s="27"/>
      <c r="F32" s="28"/>
      <c r="G32" s="28"/>
      <c r="H32" s="28"/>
      <c r="I32" s="28"/>
      <c r="J32" s="29"/>
      <c r="K32" s="30"/>
      <c r="L32" s="30"/>
    </row>
    <row r="33" spans="2:12" s="13" customFormat="1" ht="22.5" customHeight="1" x14ac:dyDescent="0.3">
      <c r="B33" s="171" t="str">
        <f>+RESUMEN!B192</f>
        <v>07.19.01</v>
      </c>
      <c r="C33" s="33" t="str">
        <f>+RESUMEN!C192</f>
        <v>EQUIPO DE VIDEOCONFERENCIA MULTIPUNTO</v>
      </c>
      <c r="D33" s="34" t="str">
        <f>+RESUMEN!D192</f>
        <v>und</v>
      </c>
      <c r="E33" s="34"/>
      <c r="F33" s="35"/>
      <c r="G33" s="35"/>
      <c r="H33" s="35"/>
      <c r="I33" s="35"/>
      <c r="J33" s="36">
        <f>SUM(F34:I35)</f>
        <v>1</v>
      </c>
      <c r="K33" s="12"/>
      <c r="L33" s="12"/>
    </row>
    <row r="34" spans="2:12" ht="18.75" customHeight="1" x14ac:dyDescent="0.25">
      <c r="B34" s="172"/>
      <c r="C34" s="76" t="s">
        <v>116</v>
      </c>
      <c r="D34" s="54"/>
      <c r="E34" s="54"/>
      <c r="F34" s="55"/>
      <c r="G34" s="55">
        <v>1</v>
      </c>
      <c r="H34" s="55"/>
      <c r="I34" s="55"/>
      <c r="J34" s="56"/>
    </row>
    <row r="35" spans="2:12" ht="18.75" customHeight="1" x14ac:dyDescent="0.25">
      <c r="B35" s="173"/>
      <c r="C35" s="44"/>
      <c r="D35" s="39"/>
      <c r="E35" s="39"/>
      <c r="F35" s="40"/>
      <c r="G35" s="40"/>
      <c r="H35" s="40"/>
      <c r="I35" s="40"/>
      <c r="J35" s="42"/>
    </row>
    <row r="36" spans="2:12" s="13" customFormat="1" ht="22.5" customHeight="1" x14ac:dyDescent="0.3">
      <c r="B36" s="171" t="str">
        <f>+RESUMEN!B193</f>
        <v>07.19.02</v>
      </c>
      <c r="C36" s="33" t="str">
        <f>+RESUMEN!C193</f>
        <v>TELÉFONO PARA CONFERENCIA</v>
      </c>
      <c r="D36" s="34" t="str">
        <f>+RESUMEN!D193</f>
        <v>und</v>
      </c>
      <c r="E36" s="34"/>
      <c r="F36" s="35"/>
      <c r="G36" s="35"/>
      <c r="H36" s="35"/>
      <c r="I36" s="35"/>
      <c r="J36" s="36">
        <f>SUM(F37:I38)</f>
        <v>1</v>
      </c>
      <c r="K36" s="12"/>
      <c r="L36" s="12"/>
    </row>
    <row r="37" spans="2:12" ht="18.75" customHeight="1" x14ac:dyDescent="0.25">
      <c r="B37" s="172"/>
      <c r="C37" s="76" t="s">
        <v>116</v>
      </c>
      <c r="D37" s="59"/>
      <c r="E37" s="54"/>
      <c r="F37" s="57"/>
      <c r="G37" s="55">
        <v>1</v>
      </c>
      <c r="H37" s="57"/>
      <c r="I37" s="57"/>
      <c r="J37" s="56"/>
    </row>
    <row r="38" spans="2:12" ht="18.75" customHeight="1" x14ac:dyDescent="0.25">
      <c r="B38" s="173"/>
      <c r="C38" s="38"/>
      <c r="D38" s="39"/>
      <c r="E38" s="39"/>
      <c r="F38" s="40"/>
      <c r="G38" s="40"/>
      <c r="H38" s="40"/>
      <c r="I38" s="40"/>
      <c r="J38" s="42"/>
    </row>
    <row r="39" spans="2:12" s="13" customFormat="1" ht="22.5" customHeight="1" x14ac:dyDescent="0.3">
      <c r="B39" s="171" t="str">
        <f>+RESUMEN!B194</f>
        <v>07.19.03</v>
      </c>
      <c r="C39" s="33" t="str">
        <f>+RESUMEN!C194</f>
        <v>TV DE ALTA DEFINICIÓN</v>
      </c>
      <c r="D39" s="34" t="str">
        <f>+RESUMEN!D194</f>
        <v>und</v>
      </c>
      <c r="E39" s="34"/>
      <c r="F39" s="35"/>
      <c r="G39" s="35"/>
      <c r="H39" s="35"/>
      <c r="I39" s="35"/>
      <c r="J39" s="36">
        <f>SUM(F40:I41)</f>
        <v>1</v>
      </c>
      <c r="K39" s="12"/>
      <c r="L39" s="12"/>
    </row>
    <row r="40" spans="2:12" ht="18.75" customHeight="1" x14ac:dyDescent="0.25">
      <c r="B40" s="172"/>
      <c r="C40" s="76" t="s">
        <v>116</v>
      </c>
      <c r="D40" s="59"/>
      <c r="E40" s="59"/>
      <c r="F40" s="72"/>
      <c r="G40" s="72">
        <v>1</v>
      </c>
      <c r="H40" s="72"/>
      <c r="I40" s="72"/>
      <c r="J40" s="56"/>
    </row>
    <row r="41" spans="2:12" ht="18.75" customHeight="1" x14ac:dyDescent="0.25">
      <c r="B41" s="174"/>
      <c r="C41" s="62"/>
      <c r="D41" s="48"/>
      <c r="E41" s="48"/>
      <c r="F41" s="49"/>
      <c r="G41" s="49"/>
      <c r="H41" s="49"/>
      <c r="I41" s="49"/>
      <c r="J41" s="51"/>
    </row>
    <row r="42" spans="2:12" s="13" customFormat="1" ht="22.5" customHeight="1" x14ac:dyDescent="0.3">
      <c r="B42" s="171" t="str">
        <f>+RESUMEN!B195</f>
        <v>07.19.04</v>
      </c>
      <c r="C42" s="45" t="str">
        <f>+RESUMEN!C195</f>
        <v>INSTALACION Y CONFIGURACION, PRUEBAS Y PUESTA EN MARCHA DE SISTEMA DE TELECONSULAS</v>
      </c>
      <c r="D42" s="34" t="str">
        <f>+RESUMEN!D195</f>
        <v>Glb</v>
      </c>
      <c r="E42" s="34"/>
      <c r="F42" s="35"/>
      <c r="G42" s="35"/>
      <c r="H42" s="35"/>
      <c r="I42" s="35"/>
      <c r="J42" s="36">
        <f>SUM(F43:I44)</f>
        <v>1</v>
      </c>
      <c r="K42" s="12"/>
      <c r="L42" s="12"/>
    </row>
    <row r="43" spans="2:12" ht="18.75" customHeight="1" x14ac:dyDescent="0.25">
      <c r="B43" s="172"/>
      <c r="C43" s="76" t="s">
        <v>479</v>
      </c>
      <c r="D43" s="59"/>
      <c r="E43" s="59"/>
      <c r="F43" s="72"/>
      <c r="G43" s="72">
        <v>1</v>
      </c>
      <c r="H43" s="72"/>
      <c r="I43" s="72"/>
      <c r="J43" s="56"/>
    </row>
    <row r="44" spans="2:12" ht="18.75" customHeight="1" x14ac:dyDescent="0.25">
      <c r="B44" s="174"/>
      <c r="C44" s="62"/>
      <c r="D44" s="48"/>
      <c r="E44" s="48"/>
      <c r="F44" s="49"/>
      <c r="G44" s="49"/>
      <c r="H44" s="49"/>
      <c r="I44" s="49"/>
      <c r="J44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L7 B32:L41 B24:D24 F24:L24 B9:L23 E8:I8 K8:L8 B25:L28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L200"/>
  <sheetViews>
    <sheetView topLeftCell="A10" zoomScale="80" zoomScaleNormal="80" workbookViewId="0">
      <selection activeCell="D26" sqref="D26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109375" style="43" customWidth="1"/>
    <col min="5" max="9" width="9.88671875" style="43" customWidth="1"/>
    <col min="10" max="16384" width="11.44140625" style="43"/>
  </cols>
  <sheetData>
    <row r="2" spans="2:12" ht="18" x14ac:dyDescent="0.35">
      <c r="B2" s="236" t="str">
        <f>+'SIST. TV- TELEPRES'!B2:J2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9" customHeight="1" x14ac:dyDescent="0.3">
      <c r="B3" s="9"/>
      <c r="C3" s="10"/>
      <c r="D3" s="10"/>
      <c r="E3" s="11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">
        <v>24</v>
      </c>
      <c r="C4" s="234" t="s">
        <v>495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">
        <v>496</v>
      </c>
      <c r="C5" s="235" t="s">
        <v>497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6" customHeight="1" x14ac:dyDescent="0.3">
      <c r="B6" s="14"/>
      <c r="C6" s="14"/>
      <c r="D6" s="14"/>
      <c r="E6" s="14"/>
      <c r="F6" s="14"/>
      <c r="G6" s="14"/>
      <c r="H6" s="14"/>
      <c r="I6" s="14"/>
      <c r="J6" s="14"/>
      <c r="K6" s="12"/>
      <c r="L6" s="12"/>
    </row>
    <row r="7" spans="2:12" s="13" customFormat="1" ht="18" customHeight="1" x14ac:dyDescent="0.3">
      <c r="B7" s="10"/>
      <c r="C7" s="10"/>
      <c r="D7" s="10"/>
      <c r="E7" s="11"/>
      <c r="F7" s="11"/>
      <c r="G7" s="16" t="str">
        <f>+RESUMEN!D4</f>
        <v>FECHA: ABRIL-2022</v>
      </c>
      <c r="H7" s="16"/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1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25" t="str">
        <f>+RESUMEN!B196</f>
        <v>07.20</v>
      </c>
      <c r="C10" s="26" t="str">
        <f>+RESUMEN!C196</f>
        <v>SISTEMA DE DETECCIÓN Y EXTINCIÓN DE INCENDIOS PARA EL CENTRO DE DATOS</v>
      </c>
      <c r="D10" s="27"/>
      <c r="E10" s="28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+RESUMEN!B197</f>
        <v>07.20.01</v>
      </c>
      <c r="C11" s="33" t="str">
        <f>+RESUMEN!C197</f>
        <v>PANEL DE ALARMA CONTRA INCENDIO</v>
      </c>
      <c r="D11" s="34" t="str">
        <f>+RESUMEN!D197</f>
        <v>und</v>
      </c>
      <c r="E11" s="35"/>
      <c r="F11" s="35"/>
      <c r="G11" s="35"/>
      <c r="H11" s="35"/>
      <c r="I11" s="35"/>
      <c r="J11" s="36">
        <f>SUM(E12:I13)</f>
        <v>1</v>
      </c>
      <c r="K11" s="12"/>
      <c r="L11" s="12"/>
    </row>
    <row r="12" spans="2:12" ht="18.75" customHeight="1" x14ac:dyDescent="0.25">
      <c r="B12" s="52"/>
      <c r="C12" s="53" t="s">
        <v>454</v>
      </c>
      <c r="D12" s="54"/>
      <c r="E12" s="55"/>
      <c r="F12" s="55"/>
      <c r="G12" s="55">
        <v>1</v>
      </c>
      <c r="H12" s="55"/>
      <c r="I12" s="55"/>
      <c r="J12" s="56"/>
    </row>
    <row r="13" spans="2:12" ht="18.75" customHeight="1" x14ac:dyDescent="0.25">
      <c r="B13" s="37"/>
      <c r="C13" s="44"/>
      <c r="D13" s="39"/>
      <c r="E13" s="40"/>
      <c r="F13" s="40"/>
      <c r="G13" s="40"/>
      <c r="H13" s="40"/>
      <c r="I13" s="40"/>
      <c r="J13" s="42"/>
    </row>
    <row r="14" spans="2:12" s="13" customFormat="1" ht="22.5" customHeight="1" x14ac:dyDescent="0.3">
      <c r="B14" s="32" t="str">
        <f>+RESUMEN!B198</f>
        <v>07.20.02</v>
      </c>
      <c r="C14" s="33" t="str">
        <f>+RESUMEN!C198</f>
        <v>DETECTOR DE MULIPROPOSITO (HUMO Y TEMPERATURA)</v>
      </c>
      <c r="D14" s="34" t="str">
        <f>+RESUMEN!D198</f>
        <v>und</v>
      </c>
      <c r="E14" s="35"/>
      <c r="F14" s="35"/>
      <c r="G14" s="35"/>
      <c r="H14" s="35"/>
      <c r="I14" s="35"/>
      <c r="J14" s="36">
        <f>SUM(E15:I16)</f>
        <v>1</v>
      </c>
      <c r="K14" s="12"/>
      <c r="L14" s="12"/>
    </row>
    <row r="15" spans="2:12" ht="18.75" customHeight="1" x14ac:dyDescent="0.25">
      <c r="B15" s="52"/>
      <c r="C15" s="53" t="s">
        <v>454</v>
      </c>
      <c r="D15" s="54"/>
      <c r="E15" s="57"/>
      <c r="F15" s="55"/>
      <c r="G15" s="55">
        <v>1</v>
      </c>
      <c r="H15" s="55"/>
      <c r="I15" s="55"/>
      <c r="J15" s="56"/>
    </row>
    <row r="16" spans="2:12" ht="18.75" customHeight="1" x14ac:dyDescent="0.25">
      <c r="B16" s="46"/>
      <c r="C16" s="62"/>
      <c r="D16" s="48"/>
      <c r="E16" s="49"/>
      <c r="F16" s="49"/>
      <c r="G16" s="49"/>
      <c r="H16" s="49"/>
      <c r="I16" s="49"/>
      <c r="J16" s="51"/>
    </row>
    <row r="17" spans="2:12" s="13" customFormat="1" ht="22.5" customHeight="1" x14ac:dyDescent="0.3">
      <c r="B17" s="32" t="str">
        <f>+RESUMEN!B199</f>
        <v>07.20.03</v>
      </c>
      <c r="C17" s="33" t="str">
        <f>+RESUMEN!C199</f>
        <v>ESTACIÓN MANUAL DE DESCARGA</v>
      </c>
      <c r="D17" s="34" t="str">
        <f>+RESUMEN!D199</f>
        <v>und</v>
      </c>
      <c r="E17" s="35"/>
      <c r="F17" s="35"/>
      <c r="G17" s="35"/>
      <c r="H17" s="35"/>
      <c r="I17" s="35"/>
      <c r="J17" s="36">
        <f>SUM(E18:I19)</f>
        <v>1</v>
      </c>
      <c r="K17" s="12"/>
      <c r="L17" s="12"/>
    </row>
    <row r="18" spans="2:12" ht="18.75" customHeight="1" x14ac:dyDescent="0.25">
      <c r="B18" s="52"/>
      <c r="C18" s="53" t="s">
        <v>454</v>
      </c>
      <c r="D18" s="54"/>
      <c r="E18" s="55"/>
      <c r="F18" s="55"/>
      <c r="G18" s="55">
        <v>1</v>
      </c>
      <c r="H18" s="55"/>
      <c r="I18" s="55"/>
      <c r="J18" s="56"/>
    </row>
    <row r="19" spans="2:12" ht="18.75" customHeight="1" x14ac:dyDescent="0.25">
      <c r="B19" s="37"/>
      <c r="C19" s="44"/>
      <c r="D19" s="39"/>
      <c r="E19" s="40"/>
      <c r="F19" s="40"/>
      <c r="G19" s="40"/>
      <c r="H19" s="40"/>
      <c r="I19" s="40"/>
      <c r="J19" s="42"/>
    </row>
    <row r="20" spans="2:12" s="13" customFormat="1" ht="22.5" customHeight="1" x14ac:dyDescent="0.3">
      <c r="B20" s="32" t="str">
        <f>+RESUMEN!B200</f>
        <v>07.20.04</v>
      </c>
      <c r="C20" s="33" t="str">
        <f>+RESUMEN!C200</f>
        <v>ESTACIÓN MANUAL DE ABORTO</v>
      </c>
      <c r="D20" s="34" t="str">
        <f>+RESUMEN!D200</f>
        <v>und</v>
      </c>
      <c r="E20" s="35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18.75" customHeight="1" x14ac:dyDescent="0.25">
      <c r="B21" s="52"/>
      <c r="C21" s="53" t="s">
        <v>454</v>
      </c>
      <c r="D21" s="59"/>
      <c r="E21" s="72"/>
      <c r="F21" s="72"/>
      <c r="G21" s="72">
        <v>1</v>
      </c>
      <c r="H21" s="72"/>
      <c r="I21" s="72"/>
      <c r="J21" s="56"/>
    </row>
    <row r="22" spans="2:12" ht="18.75" customHeight="1" x14ac:dyDescent="0.25">
      <c r="B22" s="37"/>
      <c r="C22" s="44"/>
      <c r="D22" s="39"/>
      <c r="E22" s="40"/>
      <c r="F22" s="40"/>
      <c r="G22" s="40"/>
      <c r="H22" s="40"/>
      <c r="I22" s="40"/>
      <c r="J22" s="42"/>
    </row>
    <row r="23" spans="2:12" s="13" customFormat="1" ht="22.5" customHeight="1" x14ac:dyDescent="0.3">
      <c r="B23" s="32" t="str">
        <f>+RESUMEN!B201</f>
        <v>07.20.05</v>
      </c>
      <c r="C23" s="33" t="str">
        <f>+RESUMEN!C201</f>
        <v>LUZ ESTROBOSCÓPICA</v>
      </c>
      <c r="D23" s="34" t="str">
        <f>+RESUMEN!D201</f>
        <v>und</v>
      </c>
      <c r="E23" s="35"/>
      <c r="F23" s="35"/>
      <c r="G23" s="35"/>
      <c r="H23" s="35"/>
      <c r="I23" s="35"/>
      <c r="J23" s="36">
        <f>SUM(E24:I25)</f>
        <v>1</v>
      </c>
      <c r="K23" s="12"/>
      <c r="L23" s="12"/>
    </row>
    <row r="24" spans="2:12" ht="18.75" customHeight="1" x14ac:dyDescent="0.25">
      <c r="B24" s="52"/>
      <c r="C24" s="53" t="s">
        <v>454</v>
      </c>
      <c r="D24" s="59"/>
      <c r="E24" s="57"/>
      <c r="F24" s="55"/>
      <c r="G24" s="55">
        <v>1</v>
      </c>
      <c r="H24" s="55"/>
      <c r="I24" s="55"/>
      <c r="J24" s="56"/>
    </row>
    <row r="25" spans="2:12" ht="18.75" customHeight="1" x14ac:dyDescent="0.25">
      <c r="B25" s="37"/>
      <c r="C25" s="38"/>
      <c r="D25" s="39"/>
      <c r="E25" s="40"/>
      <c r="F25" s="40"/>
      <c r="G25" s="40"/>
      <c r="H25" s="40"/>
      <c r="I25" s="40"/>
      <c r="J25" s="42"/>
    </row>
    <row r="26" spans="2:12" s="13" customFormat="1" ht="22.5" customHeight="1" x14ac:dyDescent="0.3">
      <c r="B26" s="32" t="str">
        <f>+RESUMEN!B202</f>
        <v>07.20.06</v>
      </c>
      <c r="C26" s="33" t="str">
        <f>+RESUMEN!C202</f>
        <v>MÓDULO DE CONTROL</v>
      </c>
      <c r="D26" s="34" t="str">
        <f>+RESUMEN!D202</f>
        <v>und</v>
      </c>
      <c r="E26" s="35"/>
      <c r="F26" s="35"/>
      <c r="G26" s="35"/>
      <c r="H26" s="35"/>
      <c r="I26" s="35"/>
      <c r="J26" s="36">
        <f>SUM(E27:I28)</f>
        <v>1</v>
      </c>
      <c r="K26" s="12"/>
      <c r="L26" s="12"/>
    </row>
    <row r="27" spans="2:12" ht="18.75" customHeight="1" x14ac:dyDescent="0.25">
      <c r="B27" s="52"/>
      <c r="C27" s="53" t="s">
        <v>454</v>
      </c>
      <c r="D27" s="59"/>
      <c r="E27" s="72"/>
      <c r="F27" s="72"/>
      <c r="G27" s="72">
        <v>1</v>
      </c>
      <c r="H27" s="72"/>
      <c r="I27" s="72"/>
      <c r="J27" s="56"/>
    </row>
    <row r="28" spans="2:12" ht="18.75" customHeight="1" x14ac:dyDescent="0.25">
      <c r="B28" s="37"/>
      <c r="C28" s="44"/>
      <c r="D28" s="39"/>
      <c r="E28" s="40"/>
      <c r="F28" s="40"/>
      <c r="G28" s="40"/>
      <c r="H28" s="40"/>
      <c r="I28" s="40"/>
      <c r="J28" s="42"/>
    </row>
    <row r="29" spans="2:12" s="13" customFormat="1" ht="22.5" customHeight="1" x14ac:dyDescent="0.3">
      <c r="B29" s="32" t="str">
        <f>+RESUMEN!B203</f>
        <v>07.20.07</v>
      </c>
      <c r="C29" s="33" t="str">
        <f>+RESUMEN!C203</f>
        <v>MÓDULO DE MONITOREO</v>
      </c>
      <c r="D29" s="34" t="str">
        <f>+RESUMEN!D203</f>
        <v>und</v>
      </c>
      <c r="E29" s="35"/>
      <c r="F29" s="35"/>
      <c r="G29" s="35"/>
      <c r="H29" s="35"/>
      <c r="I29" s="35"/>
      <c r="J29" s="36">
        <f>SUM(E30:I31)</f>
        <v>1</v>
      </c>
      <c r="K29" s="12"/>
      <c r="L29" s="12"/>
    </row>
    <row r="30" spans="2:12" ht="18.75" customHeight="1" x14ac:dyDescent="0.25">
      <c r="B30" s="52"/>
      <c r="C30" s="53" t="s">
        <v>454</v>
      </c>
      <c r="D30" s="54"/>
      <c r="E30" s="57"/>
      <c r="F30" s="55"/>
      <c r="G30" s="55">
        <v>1</v>
      </c>
      <c r="H30" s="55"/>
      <c r="I30" s="55"/>
      <c r="J30" s="56"/>
    </row>
    <row r="31" spans="2:12" ht="18.75" customHeight="1" x14ac:dyDescent="0.25">
      <c r="B31" s="46"/>
      <c r="C31" s="62"/>
      <c r="D31" s="48"/>
      <c r="E31" s="49"/>
      <c r="F31" s="49"/>
      <c r="G31" s="49"/>
      <c r="H31" s="49"/>
      <c r="I31" s="49"/>
      <c r="J31" s="51"/>
    </row>
    <row r="32" spans="2:12" s="13" customFormat="1" ht="22.5" customHeight="1" x14ac:dyDescent="0.3">
      <c r="B32" s="32" t="str">
        <f>+RESUMEN!B204</f>
        <v>07.20.08</v>
      </c>
      <c r="C32" s="33" t="str">
        <f>+RESUMEN!C204</f>
        <v>SENSOR DE ANIEGO</v>
      </c>
      <c r="D32" s="34" t="str">
        <f>+RESUMEN!D204</f>
        <v>und</v>
      </c>
      <c r="E32" s="35"/>
      <c r="F32" s="35"/>
      <c r="G32" s="35"/>
      <c r="H32" s="35"/>
      <c r="I32" s="35"/>
      <c r="J32" s="36">
        <f>SUM(E33:I34)</f>
        <v>1</v>
      </c>
      <c r="K32" s="12"/>
      <c r="L32" s="12"/>
    </row>
    <row r="33" spans="2:12" ht="18.75" customHeight="1" x14ac:dyDescent="0.25">
      <c r="B33" s="52"/>
      <c r="C33" s="53" t="s">
        <v>454</v>
      </c>
      <c r="D33" s="54"/>
      <c r="E33" s="57"/>
      <c r="F33" s="55"/>
      <c r="G33" s="55">
        <v>1</v>
      </c>
      <c r="H33" s="55"/>
      <c r="I33" s="55"/>
      <c r="J33" s="56"/>
    </row>
    <row r="34" spans="2:12" ht="18.75" customHeight="1" x14ac:dyDescent="0.25">
      <c r="B34" s="37"/>
      <c r="C34" s="44"/>
      <c r="D34" s="39"/>
      <c r="E34" s="40"/>
      <c r="F34" s="40"/>
      <c r="G34" s="40"/>
      <c r="H34" s="40"/>
      <c r="I34" s="40"/>
      <c r="J34" s="42"/>
    </row>
    <row r="35" spans="2:12" s="13" customFormat="1" ht="22.5" customHeight="1" x14ac:dyDescent="0.3">
      <c r="B35" s="32" t="str">
        <f>+RESUMEN!B205</f>
        <v>07.20.09</v>
      </c>
      <c r="C35" s="33" t="str">
        <f>+RESUMEN!C205</f>
        <v>AGENTE LIMPIO</v>
      </c>
      <c r="D35" s="34" t="str">
        <f>+RESUMEN!D205</f>
        <v>und</v>
      </c>
      <c r="E35" s="35"/>
      <c r="F35" s="35"/>
      <c r="G35" s="35"/>
      <c r="H35" s="35"/>
      <c r="I35" s="35"/>
      <c r="J35" s="36">
        <f>SUM(E36:I37)</f>
        <v>2</v>
      </c>
      <c r="K35" s="12"/>
      <c r="L35" s="12"/>
    </row>
    <row r="36" spans="2:12" ht="18.75" customHeight="1" x14ac:dyDescent="0.25">
      <c r="B36" s="52"/>
      <c r="C36" s="53" t="s">
        <v>454</v>
      </c>
      <c r="D36" s="54"/>
      <c r="E36" s="57"/>
      <c r="F36" s="55"/>
      <c r="G36" s="55">
        <v>2</v>
      </c>
      <c r="H36" s="55"/>
      <c r="I36" s="55"/>
      <c r="J36" s="56"/>
    </row>
    <row r="37" spans="2:12" ht="18.75" customHeight="1" x14ac:dyDescent="0.25">
      <c r="B37" s="37"/>
      <c r="C37" s="44"/>
      <c r="D37" s="39"/>
      <c r="E37" s="40"/>
      <c r="F37" s="40"/>
      <c r="G37" s="40"/>
      <c r="H37" s="40"/>
      <c r="I37" s="40"/>
      <c r="J37" s="42"/>
    </row>
    <row r="38" spans="2:12" s="13" customFormat="1" ht="22.5" customHeight="1" x14ac:dyDescent="0.3">
      <c r="B38" s="32" t="str">
        <f>+RESUMEN!B206</f>
        <v>07.20.10</v>
      </c>
      <c r="C38" s="33" t="str">
        <f>+RESUMEN!C206</f>
        <v>BOQUILLA DE DESCARGA</v>
      </c>
      <c r="D38" s="34" t="str">
        <f>+RESUMEN!D206</f>
        <v>und</v>
      </c>
      <c r="E38" s="35"/>
      <c r="F38" s="35"/>
      <c r="G38" s="35"/>
      <c r="H38" s="35"/>
      <c r="I38" s="35"/>
      <c r="J38" s="36">
        <f>SUM(E39:I40)</f>
        <v>4</v>
      </c>
      <c r="K38" s="12"/>
      <c r="L38" s="12"/>
    </row>
    <row r="39" spans="2:12" ht="18.75" customHeight="1" x14ac:dyDescent="0.25">
      <c r="B39" s="52"/>
      <c r="C39" s="53" t="s">
        <v>454</v>
      </c>
      <c r="D39" s="59"/>
      <c r="E39" s="57"/>
      <c r="F39" s="55"/>
      <c r="G39" s="55">
        <v>4</v>
      </c>
      <c r="H39" s="55"/>
      <c r="I39" s="55"/>
      <c r="J39" s="56"/>
    </row>
    <row r="40" spans="2:12" ht="18.75" customHeight="1" x14ac:dyDescent="0.25">
      <c r="B40" s="46"/>
      <c r="C40" s="47"/>
      <c r="D40" s="48"/>
      <c r="E40" s="49"/>
      <c r="F40" s="49"/>
      <c r="G40" s="49"/>
      <c r="H40" s="49"/>
      <c r="I40" s="49"/>
      <c r="J40" s="51"/>
    </row>
    <row r="41" spans="2:12" s="13" customFormat="1" ht="22.5" customHeight="1" x14ac:dyDescent="0.3">
      <c r="B41" s="32" t="str">
        <f>+RESUMEN!B207</f>
        <v>07.20.11</v>
      </c>
      <c r="C41" s="33" t="str">
        <f>+RESUMEN!C207</f>
        <v>CABLEADO</v>
      </c>
      <c r="D41" s="34" t="str">
        <f>+RESUMEN!D207</f>
        <v>m</v>
      </c>
      <c r="E41" s="35"/>
      <c r="F41" s="35"/>
      <c r="G41" s="35"/>
      <c r="H41" s="35"/>
      <c r="I41" s="35"/>
      <c r="J41" s="36">
        <f>SUM(E42:I43)</f>
        <v>21.3</v>
      </c>
      <c r="K41" s="12"/>
      <c r="L41" s="12"/>
    </row>
    <row r="42" spans="2:12" ht="18.75" customHeight="1" x14ac:dyDescent="0.25">
      <c r="B42" s="52"/>
      <c r="C42" s="53" t="s">
        <v>454</v>
      </c>
      <c r="D42" s="59"/>
      <c r="E42" s="57"/>
      <c r="F42" s="55"/>
      <c r="G42" s="55">
        <v>21.3</v>
      </c>
      <c r="H42" s="55"/>
      <c r="I42" s="55"/>
      <c r="J42" s="56"/>
    </row>
    <row r="43" spans="2:12" ht="18.75" customHeight="1" x14ac:dyDescent="0.25">
      <c r="B43" s="46"/>
      <c r="C43" s="47"/>
      <c r="D43" s="48"/>
      <c r="E43" s="49"/>
      <c r="F43" s="49"/>
      <c r="G43" s="49"/>
      <c r="H43" s="49"/>
      <c r="I43" s="49"/>
      <c r="J43" s="51"/>
    </row>
    <row r="44" spans="2:12" s="13" customFormat="1" ht="22.5" customHeight="1" x14ac:dyDescent="0.3">
      <c r="B44" s="32" t="str">
        <f>+RESUMEN!B208</f>
        <v>07.20.12</v>
      </c>
      <c r="C44" s="33" t="str">
        <f>+RESUMEN!C208</f>
        <v>FIRE STOPPING</v>
      </c>
      <c r="D44" s="34" t="str">
        <f>+RESUMEN!D208</f>
        <v>und</v>
      </c>
      <c r="E44" s="35"/>
      <c r="F44" s="35"/>
      <c r="G44" s="35"/>
      <c r="H44" s="35"/>
      <c r="I44" s="35"/>
      <c r="J44" s="36">
        <f>SUM(E45:I46)</f>
        <v>1</v>
      </c>
      <c r="K44" s="12"/>
      <c r="L44" s="12"/>
    </row>
    <row r="45" spans="2:12" ht="18.75" customHeight="1" x14ac:dyDescent="0.25">
      <c r="B45" s="52"/>
      <c r="C45" s="53" t="s">
        <v>454</v>
      </c>
      <c r="D45" s="59"/>
      <c r="E45" s="57"/>
      <c r="F45" s="55"/>
      <c r="G45" s="55">
        <v>1</v>
      </c>
      <c r="H45" s="55"/>
      <c r="I45" s="55"/>
      <c r="J45" s="56"/>
    </row>
    <row r="46" spans="2:12" ht="18.75" customHeight="1" x14ac:dyDescent="0.25">
      <c r="B46" s="46"/>
      <c r="C46" s="47"/>
      <c r="D46" s="48"/>
      <c r="E46" s="49"/>
      <c r="F46" s="49"/>
      <c r="G46" s="49"/>
      <c r="H46" s="49"/>
      <c r="I46" s="49"/>
      <c r="J46" s="51"/>
    </row>
    <row r="47" spans="2:12" s="13" customFormat="1" ht="42" customHeight="1" x14ac:dyDescent="0.3">
      <c r="B47" s="32" t="str">
        <f>+RESUMEN!B209</f>
        <v>07.20.13</v>
      </c>
      <c r="C47" s="45" t="str">
        <f>+RESUMEN!C209</f>
        <v>INSTALACION Y CONFIGURACION, PRUEBAS Y PUESTA EN MARCHA DE SISTEMA DE DETECCIÓN Y EXTINCIÓN DE INCENDIOS PARA EL CENTRO DE DATOS</v>
      </c>
      <c r="D47" s="34" t="str">
        <f>+RESUMEN!D209</f>
        <v>Glb</v>
      </c>
      <c r="E47" s="35"/>
      <c r="F47" s="35"/>
      <c r="G47" s="35"/>
      <c r="H47" s="35"/>
      <c r="I47" s="35"/>
      <c r="J47" s="36">
        <f>SUM(E48:I49)</f>
        <v>1</v>
      </c>
      <c r="K47" s="12"/>
      <c r="L47" s="12"/>
    </row>
    <row r="48" spans="2:12" ht="18.75" customHeight="1" x14ac:dyDescent="0.25">
      <c r="B48" s="52"/>
      <c r="C48" s="76" t="s">
        <v>479</v>
      </c>
      <c r="D48" s="59"/>
      <c r="E48" s="57"/>
      <c r="F48" s="55"/>
      <c r="G48" s="55">
        <v>1</v>
      </c>
      <c r="H48" s="55"/>
      <c r="I48" s="55"/>
      <c r="J48" s="56"/>
    </row>
    <row r="49" spans="2:10" ht="18.75" customHeight="1" x14ac:dyDescent="0.25">
      <c r="B49" s="46"/>
      <c r="C49" s="47"/>
      <c r="D49" s="48"/>
      <c r="E49" s="49"/>
      <c r="F49" s="49"/>
      <c r="G49" s="49"/>
      <c r="H49" s="49"/>
      <c r="I49" s="49"/>
      <c r="J49" s="51"/>
    </row>
    <row r="180" s="82" customFormat="1" x14ac:dyDescent="0.25"/>
    <row r="181" s="82" customFormat="1" x14ac:dyDescent="0.25"/>
    <row r="182" s="82" customFormat="1" x14ac:dyDescent="0.25"/>
    <row r="183" s="82" customFormat="1" x14ac:dyDescent="0.25"/>
    <row r="184" s="82" customFormat="1" x14ac:dyDescent="0.25"/>
    <row r="185" s="82" customFormat="1" x14ac:dyDescent="0.25"/>
    <row r="186" s="82" customFormat="1" x14ac:dyDescent="0.25"/>
    <row r="187" s="82" customFormat="1" x14ac:dyDescent="0.25"/>
    <row r="188" s="82" customFormat="1" x14ac:dyDescent="0.25"/>
    <row r="189" s="82" customFormat="1" x14ac:dyDescent="0.25"/>
    <row r="190" s="82" customFormat="1" x14ac:dyDescent="0.25"/>
    <row r="191" s="82" customFormat="1" x14ac:dyDescent="0.25"/>
    <row r="192" s="82" customFormat="1" x14ac:dyDescent="0.25"/>
    <row r="193" s="82" customFormat="1" x14ac:dyDescent="0.25"/>
    <row r="194" s="82" customFormat="1" x14ac:dyDescent="0.25"/>
    <row r="195" s="82" customFormat="1" x14ac:dyDescent="0.25"/>
    <row r="196" s="82" customFormat="1" x14ac:dyDescent="0.25"/>
    <row r="197" s="82" customFormat="1" x14ac:dyDescent="0.25"/>
    <row r="198" s="82" customFormat="1" x14ac:dyDescent="0.25"/>
    <row r="199" s="82" customFormat="1" x14ac:dyDescent="0.25"/>
    <row r="200" s="82" customFormat="1" x14ac:dyDescent="0.25"/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6:P7 B9:P46 E8:I8 K8:P8 D4:P4 D5:P5 B50:P175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L45"/>
  <sheetViews>
    <sheetView zoomScale="80" zoomScaleNormal="80" zoomScaleSheetLayoutView="80" workbookViewId="0">
      <selection activeCell="D44" sqref="D44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75" customWidth="1"/>
    <col min="3" max="3" width="66.5546875" style="43" customWidth="1"/>
    <col min="4" max="4" width="8.5546875" style="43" customWidth="1"/>
    <col min="5" max="9" width="10.109375" style="43" customWidth="1"/>
    <col min="10" max="16384" width="11.44140625" style="43"/>
  </cols>
  <sheetData>
    <row r="2" spans="2:12" ht="18" x14ac:dyDescent="0.35">
      <c r="B2" s="236" t="str">
        <f>+'SIST-DET-EXT-CD'!B2:J2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7.2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+RESUMEN!B210</f>
        <v>07.21</v>
      </c>
      <c r="C10" s="26" t="str">
        <f>+RESUMEN!C210</f>
        <v>SISTEMA DE PROCESAMIENTO CENTRALIZADO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171" t="str">
        <f>+RESUMEN!B211</f>
        <v>07.21.01</v>
      </c>
      <c r="C11" s="33" t="str">
        <f>+RESUMEN!C211</f>
        <v>CHASIS BLADE</v>
      </c>
      <c r="D11" s="34" t="str">
        <f>+RESUMEN!D211</f>
        <v>und</v>
      </c>
      <c r="E11" s="34"/>
      <c r="F11" s="35"/>
      <c r="G11" s="35"/>
      <c r="H11" s="35"/>
      <c r="I11" s="35"/>
      <c r="J11" s="36">
        <f>SUM(F12:I13)</f>
        <v>1</v>
      </c>
      <c r="K11" s="12"/>
      <c r="L11" s="12"/>
    </row>
    <row r="12" spans="2:12" ht="18.75" customHeight="1" x14ac:dyDescent="0.25">
      <c r="B12" s="172"/>
      <c r="C12" s="53" t="s">
        <v>114</v>
      </c>
      <c r="D12" s="54"/>
      <c r="E12" s="54"/>
      <c r="F12" s="55"/>
      <c r="G12" s="55">
        <v>1</v>
      </c>
      <c r="H12" s="55"/>
      <c r="I12" s="55"/>
      <c r="J12" s="56"/>
    </row>
    <row r="13" spans="2:12" ht="18.75" customHeight="1" x14ac:dyDescent="0.25">
      <c r="B13" s="173"/>
      <c r="C13" s="38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171" t="str">
        <f>+RESUMEN!B212</f>
        <v>07.21.02</v>
      </c>
      <c r="C14" s="33" t="str">
        <f>+RESUMEN!C212</f>
        <v>SERVIDOR BLADE</v>
      </c>
      <c r="D14" s="34" t="str">
        <f>+RESUMEN!D212</f>
        <v>und</v>
      </c>
      <c r="E14" s="34"/>
      <c r="F14" s="35"/>
      <c r="G14" s="35"/>
      <c r="H14" s="35"/>
      <c r="I14" s="35"/>
      <c r="J14" s="36">
        <f>SUM(F15:I16)</f>
        <v>8</v>
      </c>
      <c r="K14" s="12"/>
      <c r="L14" s="12"/>
    </row>
    <row r="15" spans="2:12" ht="18.75" customHeight="1" x14ac:dyDescent="0.25">
      <c r="B15" s="172"/>
      <c r="C15" s="53" t="s">
        <v>114</v>
      </c>
      <c r="D15" s="54"/>
      <c r="E15" s="54"/>
      <c r="F15" s="55"/>
      <c r="G15" s="55">
        <v>8</v>
      </c>
      <c r="H15" s="55"/>
      <c r="I15" s="55"/>
      <c r="J15" s="56"/>
    </row>
    <row r="16" spans="2:12" ht="18.75" customHeight="1" x14ac:dyDescent="0.25">
      <c r="B16" s="173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71" t="str">
        <f>+RESUMEN!B213</f>
        <v>07.21.03</v>
      </c>
      <c r="C17" s="33" t="str">
        <f>+RESUMEN!C213</f>
        <v>CONSOLA KVM PARA RACK</v>
      </c>
      <c r="D17" s="34" t="str">
        <f>+RESUMEN!D213</f>
        <v>und</v>
      </c>
      <c r="E17" s="34"/>
      <c r="F17" s="35"/>
      <c r="G17" s="35"/>
      <c r="H17" s="35"/>
      <c r="I17" s="35"/>
      <c r="J17" s="36">
        <f>SUM(F18:I19)</f>
        <v>1</v>
      </c>
      <c r="K17" s="12"/>
      <c r="L17" s="12"/>
    </row>
    <row r="18" spans="2:12" ht="18.75" customHeight="1" x14ac:dyDescent="0.25">
      <c r="B18" s="172"/>
      <c r="C18" s="53" t="s">
        <v>114</v>
      </c>
      <c r="D18" s="54"/>
      <c r="E18" s="54"/>
      <c r="F18" s="55"/>
      <c r="G18" s="72">
        <v>1</v>
      </c>
      <c r="H18" s="72"/>
      <c r="I18" s="72"/>
      <c r="J18" s="56"/>
    </row>
    <row r="19" spans="2:12" ht="18.75" customHeight="1" x14ac:dyDescent="0.25">
      <c r="B19" s="174"/>
      <c r="C19" s="47"/>
      <c r="D19" s="48"/>
      <c r="E19" s="48"/>
      <c r="F19" s="49"/>
      <c r="G19" s="49"/>
      <c r="H19" s="49"/>
      <c r="I19" s="49"/>
      <c r="J19" s="51"/>
    </row>
    <row r="20" spans="2:12" s="13" customFormat="1" ht="40.5" customHeight="1" x14ac:dyDescent="0.3">
      <c r="B20" s="171" t="str">
        <f>+RESUMEN!B214</f>
        <v>07.21.04</v>
      </c>
      <c r="C20" s="45" t="str">
        <f>+RESUMEN!C214</f>
        <v>CONFIGURACION, PRUEBAS Y PUESTA EN MARCHA DE SISTEMA DE DETECCIÓN Y EXTINCIÓN DE INCENDIOS PARA EL CENTRO DE DATOS</v>
      </c>
      <c r="D20" s="34" t="str">
        <f>+RESUMEN!D214</f>
        <v>Glb</v>
      </c>
      <c r="E20" s="34"/>
      <c r="F20" s="35"/>
      <c r="G20" s="35"/>
      <c r="H20" s="35"/>
      <c r="I20" s="35"/>
      <c r="J20" s="36">
        <f>SUM(F21:I22)</f>
        <v>1</v>
      </c>
      <c r="K20" s="12"/>
      <c r="L20" s="12"/>
    </row>
    <row r="21" spans="2:12" ht="18.75" customHeight="1" x14ac:dyDescent="0.25">
      <c r="B21" s="172"/>
      <c r="C21" s="76" t="s">
        <v>479</v>
      </c>
      <c r="D21" s="54"/>
      <c r="E21" s="54"/>
      <c r="F21" s="55"/>
      <c r="G21" s="72">
        <v>1</v>
      </c>
      <c r="H21" s="72"/>
      <c r="I21" s="72"/>
      <c r="J21" s="56"/>
    </row>
    <row r="22" spans="2:12" ht="18.75" customHeight="1" x14ac:dyDescent="0.25">
      <c r="B22" s="174"/>
      <c r="C22" s="47"/>
      <c r="D22" s="48"/>
      <c r="E22" s="48"/>
      <c r="F22" s="49"/>
      <c r="G22" s="49"/>
      <c r="H22" s="49"/>
      <c r="I22" s="49"/>
      <c r="J22" s="51"/>
    </row>
    <row r="23" spans="2:12" s="31" customFormat="1" ht="22.5" customHeight="1" x14ac:dyDescent="0.3">
      <c r="B23" s="80" t="str">
        <f>+RESUMEN!B215</f>
        <v>07.22</v>
      </c>
      <c r="C23" s="26" t="str">
        <f>+RESUMEN!C215</f>
        <v>SISTEMA DE ALMACENAMIENTO CENTRALIZADO</v>
      </c>
      <c r="D23" s="27"/>
      <c r="E23" s="27"/>
      <c r="F23" s="28"/>
      <c r="G23" s="28"/>
      <c r="H23" s="28"/>
      <c r="I23" s="28"/>
      <c r="J23" s="29"/>
      <c r="K23" s="30"/>
      <c r="L23" s="30"/>
    </row>
    <row r="24" spans="2:12" s="13" customFormat="1" ht="22.5" customHeight="1" x14ac:dyDescent="0.3">
      <c r="B24" s="171" t="str">
        <f>+RESUMEN!B216</f>
        <v>07.22.01</v>
      </c>
      <c r="C24" s="33" t="str">
        <f>+RESUMEN!C216</f>
        <v>ALMACENAMIENTO SAN</v>
      </c>
      <c r="D24" s="34" t="str">
        <f>+RESUMEN!D216</f>
        <v>und</v>
      </c>
      <c r="E24" s="34"/>
      <c r="F24" s="35"/>
      <c r="G24" s="35"/>
      <c r="H24" s="35"/>
      <c r="I24" s="35"/>
      <c r="J24" s="36">
        <f>SUM(F25:I26)</f>
        <v>1</v>
      </c>
      <c r="K24" s="12"/>
      <c r="L24" s="12"/>
    </row>
    <row r="25" spans="2:12" ht="18.75" customHeight="1" x14ac:dyDescent="0.25">
      <c r="B25" s="172"/>
      <c r="C25" s="53" t="s">
        <v>114</v>
      </c>
      <c r="D25" s="54"/>
      <c r="E25" s="54"/>
      <c r="F25" s="55"/>
      <c r="G25" s="55">
        <v>1</v>
      </c>
      <c r="H25" s="55"/>
      <c r="I25" s="55"/>
      <c r="J25" s="56"/>
    </row>
    <row r="26" spans="2:12" ht="18.75" customHeight="1" x14ac:dyDescent="0.25">
      <c r="B26" s="173"/>
      <c r="C26" s="38"/>
      <c r="D26" s="39"/>
      <c r="E26" s="39"/>
      <c r="F26" s="40"/>
      <c r="G26" s="40"/>
      <c r="H26" s="40"/>
      <c r="I26" s="40"/>
      <c r="J26" s="42"/>
    </row>
    <row r="27" spans="2:12" s="13" customFormat="1" ht="22.5" customHeight="1" x14ac:dyDescent="0.3">
      <c r="B27" s="171" t="str">
        <f>+RESUMEN!B217</f>
        <v>07.22.02</v>
      </c>
      <c r="C27" s="33" t="str">
        <f>+RESUMEN!C217</f>
        <v>LIBRERÍA DE BACKUP</v>
      </c>
      <c r="D27" s="34" t="str">
        <f>+RESUMEN!D217</f>
        <v>und</v>
      </c>
      <c r="E27" s="34"/>
      <c r="F27" s="35"/>
      <c r="G27" s="35"/>
      <c r="H27" s="35"/>
      <c r="I27" s="35"/>
      <c r="J27" s="36">
        <f>SUM(F28:I29)</f>
        <v>1</v>
      </c>
      <c r="K27" s="12"/>
      <c r="L27" s="12"/>
    </row>
    <row r="28" spans="2:12" ht="18.75" customHeight="1" x14ac:dyDescent="0.25">
      <c r="B28" s="172"/>
      <c r="C28" s="53" t="s">
        <v>114</v>
      </c>
      <c r="D28" s="54"/>
      <c r="E28" s="54"/>
      <c r="F28" s="55"/>
      <c r="G28" s="55">
        <v>1</v>
      </c>
      <c r="H28" s="55"/>
      <c r="I28" s="55"/>
      <c r="J28" s="56"/>
    </row>
    <row r="29" spans="2:12" ht="18.75" customHeight="1" x14ac:dyDescent="0.25">
      <c r="B29" s="174"/>
      <c r="C29" s="62"/>
      <c r="D29" s="48"/>
      <c r="E29" s="48"/>
      <c r="F29" s="49"/>
      <c r="G29" s="49"/>
      <c r="H29" s="49"/>
      <c r="I29" s="49"/>
      <c r="J29" s="51"/>
    </row>
    <row r="30" spans="2:12" s="13" customFormat="1" ht="22.5" customHeight="1" x14ac:dyDescent="0.3">
      <c r="B30" s="171" t="str">
        <f>+RESUMEN!B218</f>
        <v>07.22.03</v>
      </c>
      <c r="C30" s="33" t="str">
        <f>+RESUMEN!C218</f>
        <v>LICENCIA DE SOFTWARE DE GESTIÓN DE BACKUPS</v>
      </c>
      <c r="D30" s="34" t="str">
        <f>+RESUMEN!D218</f>
        <v>und</v>
      </c>
      <c r="E30" s="34"/>
      <c r="F30" s="35"/>
      <c r="G30" s="35"/>
      <c r="H30" s="35"/>
      <c r="I30" s="35"/>
      <c r="J30" s="36">
        <f>SUM(F31:I32)</f>
        <v>1</v>
      </c>
      <c r="K30" s="12"/>
      <c r="L30" s="12"/>
    </row>
    <row r="31" spans="2:12" ht="18.75" customHeight="1" x14ac:dyDescent="0.25">
      <c r="B31" s="172"/>
      <c r="C31" s="53" t="s">
        <v>114</v>
      </c>
      <c r="D31" s="54"/>
      <c r="E31" s="54"/>
      <c r="F31" s="55"/>
      <c r="G31" s="55">
        <v>1</v>
      </c>
      <c r="H31" s="55"/>
      <c r="I31" s="55"/>
      <c r="J31" s="56"/>
    </row>
    <row r="32" spans="2:12" ht="18.75" customHeight="1" x14ac:dyDescent="0.25">
      <c r="B32" s="173"/>
      <c r="C32" s="38"/>
      <c r="D32" s="39"/>
      <c r="E32" s="39"/>
      <c r="F32" s="40"/>
      <c r="G32" s="40"/>
      <c r="H32" s="40"/>
      <c r="I32" s="40"/>
      <c r="J32" s="42"/>
    </row>
    <row r="33" spans="2:12" s="13" customFormat="1" ht="40.5" customHeight="1" x14ac:dyDescent="0.3">
      <c r="B33" s="171" t="str">
        <f>+RESUMEN!B219</f>
        <v>07.22.04</v>
      </c>
      <c r="C33" s="45" t="str">
        <f>+RESUMEN!C219</f>
        <v>INSTALACION Y CONFIGURACION, PRUEBAS Y PUESTA EN MARCHA DE SISTEMA DE DETECCIÓN Y EXTINCIÓN DE INCENDIOS PARA EL CENTRO DE DATOS</v>
      </c>
      <c r="D33" s="34" t="str">
        <f>+RESUMEN!D219</f>
        <v>Glb</v>
      </c>
      <c r="E33" s="34"/>
      <c r="F33" s="35"/>
      <c r="G33" s="35"/>
      <c r="H33" s="35"/>
      <c r="I33" s="35"/>
      <c r="J33" s="36">
        <f>SUM(F34:I35)</f>
        <v>1</v>
      </c>
      <c r="K33" s="12"/>
      <c r="L33" s="12"/>
    </row>
    <row r="34" spans="2:12" ht="18.75" customHeight="1" x14ac:dyDescent="0.25">
      <c r="B34" s="172"/>
      <c r="C34" s="76" t="s">
        <v>479</v>
      </c>
      <c r="D34" s="54"/>
      <c r="E34" s="54"/>
      <c r="F34" s="55"/>
      <c r="G34" s="72">
        <v>1</v>
      </c>
      <c r="H34" s="72"/>
      <c r="I34" s="72"/>
      <c r="J34" s="56"/>
    </row>
    <row r="35" spans="2:12" ht="18.75" customHeight="1" x14ac:dyDescent="0.25">
      <c r="B35" s="174"/>
      <c r="C35" s="47"/>
      <c r="D35" s="48"/>
      <c r="E35" s="48"/>
      <c r="F35" s="49"/>
      <c r="G35" s="49"/>
      <c r="H35" s="49"/>
      <c r="I35" s="49"/>
      <c r="J35" s="51"/>
    </row>
    <row r="36" spans="2:12" s="31" customFormat="1" ht="26.25" customHeight="1" x14ac:dyDescent="0.3">
      <c r="B36" s="80" t="str">
        <f>+RESUMEN!B220</f>
        <v>07.23</v>
      </c>
      <c r="C36" s="26" t="str">
        <f>+RESUMEN!C220</f>
        <v>SISTEMA DE GESTION DE COLAS</v>
      </c>
      <c r="D36" s="27"/>
      <c r="E36" s="27"/>
      <c r="F36" s="28"/>
      <c r="G36" s="28"/>
      <c r="H36" s="28"/>
      <c r="I36" s="28"/>
      <c r="J36" s="29"/>
      <c r="K36" s="30"/>
      <c r="L36" s="30"/>
    </row>
    <row r="37" spans="2:12" s="13" customFormat="1" ht="22.5" customHeight="1" x14ac:dyDescent="0.3">
      <c r="B37" s="171" t="str">
        <f>+RESUMEN!B221</f>
        <v>07.23.01</v>
      </c>
      <c r="C37" s="33" t="str">
        <f>+RESUMEN!C221</f>
        <v>SERVIDOR DE SISTEMA DE CITAS</v>
      </c>
      <c r="D37" s="73" t="str">
        <f>+RESUMEN!D221</f>
        <v>und</v>
      </c>
      <c r="E37" s="73"/>
      <c r="F37" s="35"/>
      <c r="G37" s="35"/>
      <c r="H37" s="35"/>
      <c r="I37" s="35"/>
      <c r="J37" s="36">
        <f>SUM(F38:I39)</f>
        <v>1</v>
      </c>
      <c r="K37" s="12"/>
      <c r="L37" s="12"/>
    </row>
    <row r="38" spans="2:12" ht="18.75" customHeight="1" x14ac:dyDescent="0.25">
      <c r="B38" s="172"/>
      <c r="C38" s="53" t="s">
        <v>115</v>
      </c>
      <c r="D38" s="65"/>
      <c r="E38" s="74"/>
      <c r="F38" s="55">
        <v>1</v>
      </c>
      <c r="G38" s="55"/>
      <c r="H38" s="55"/>
      <c r="I38" s="55"/>
      <c r="J38" s="56"/>
    </row>
    <row r="39" spans="2:12" ht="18.75" customHeight="1" x14ac:dyDescent="0.25">
      <c r="B39" s="174"/>
      <c r="C39" s="62"/>
      <c r="D39" s="48"/>
      <c r="E39" s="48"/>
      <c r="F39" s="49"/>
      <c r="G39" s="49"/>
      <c r="H39" s="49"/>
      <c r="I39" s="49"/>
      <c r="J39" s="51"/>
    </row>
    <row r="40" spans="2:12" s="13" customFormat="1" ht="22.5" customHeight="1" x14ac:dyDescent="0.3">
      <c r="B40" s="171" t="str">
        <f>+RESUMEN!B222</f>
        <v>07.23.02</v>
      </c>
      <c r="C40" s="33" t="str">
        <f>+RESUMEN!C222</f>
        <v>DISPENSADOR DE TICKET DEL SISTEMA DE COLAS</v>
      </c>
      <c r="D40" s="34" t="str">
        <f>+RESUMEN!D222</f>
        <v>und</v>
      </c>
      <c r="E40" s="34"/>
      <c r="F40" s="35"/>
      <c r="G40" s="35"/>
      <c r="H40" s="35"/>
      <c r="I40" s="35"/>
      <c r="J40" s="36">
        <f>SUM(F41:I42)</f>
        <v>1</v>
      </c>
      <c r="K40" s="12"/>
      <c r="L40" s="12"/>
    </row>
    <row r="41" spans="2:12" ht="18.75" customHeight="1" x14ac:dyDescent="0.25">
      <c r="B41" s="172"/>
      <c r="C41" s="53" t="s">
        <v>115</v>
      </c>
      <c r="D41" s="65"/>
      <c r="E41" s="74"/>
      <c r="F41" s="55">
        <v>1</v>
      </c>
      <c r="G41" s="55"/>
      <c r="H41" s="55"/>
      <c r="I41" s="55"/>
      <c r="J41" s="56"/>
    </row>
    <row r="42" spans="2:12" ht="18.75" customHeight="1" x14ac:dyDescent="0.25">
      <c r="B42" s="174"/>
      <c r="C42" s="62"/>
      <c r="D42" s="48"/>
      <c r="E42" s="48"/>
      <c r="F42" s="49"/>
      <c r="G42" s="49"/>
      <c r="H42" s="49"/>
      <c r="I42" s="49"/>
      <c r="J42" s="51"/>
    </row>
    <row r="43" spans="2:12" s="13" customFormat="1" ht="40.5" customHeight="1" x14ac:dyDescent="0.3">
      <c r="B43" s="171" t="str">
        <f>+RESUMEN!B223</f>
        <v>07.23.03</v>
      </c>
      <c r="C43" s="45" t="str">
        <f>+RESUMEN!C223</f>
        <v>INSTALACION Y CONFIGURACION, PRUEBAS Y PUESTA EN MARCHA DE SISTEMA DE DETECCIÓN Y EXTINCIÓN DE INCENDIOS PARA EL CENTRO DE DATOS</v>
      </c>
      <c r="D43" s="34" t="str">
        <f>+RESUMEN!D223</f>
        <v>Glb</v>
      </c>
      <c r="E43" s="34"/>
      <c r="F43" s="35"/>
      <c r="G43" s="35"/>
      <c r="H43" s="35"/>
      <c r="I43" s="35"/>
      <c r="J43" s="36">
        <f>SUM(F44:I45)</f>
        <v>1</v>
      </c>
      <c r="K43" s="12"/>
      <c r="L43" s="12"/>
    </row>
    <row r="44" spans="2:12" ht="18.75" customHeight="1" x14ac:dyDescent="0.25">
      <c r="B44" s="172"/>
      <c r="C44" s="76" t="s">
        <v>479</v>
      </c>
      <c r="D44" s="54"/>
      <c r="E44" s="54"/>
      <c r="F44" s="55"/>
      <c r="G44" s="72">
        <v>1</v>
      </c>
      <c r="H44" s="72"/>
      <c r="I44" s="72"/>
      <c r="J44" s="56"/>
    </row>
    <row r="45" spans="2:12" ht="18.75" customHeight="1" x14ac:dyDescent="0.25">
      <c r="B45" s="174"/>
      <c r="C45" s="47"/>
      <c r="D45" s="48"/>
      <c r="E45" s="48"/>
      <c r="F45" s="49"/>
      <c r="G45" s="49"/>
      <c r="H45" s="49"/>
      <c r="I45" s="49"/>
      <c r="J45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N7 B46:N47 E8:I8 K8:N8 B9:N19 B23:N32 B36:N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E259"/>
  <sheetViews>
    <sheetView tabSelected="1" topLeftCell="A232" zoomScale="70" zoomScaleNormal="70" workbookViewId="0">
      <selection activeCell="C257" sqref="C257"/>
    </sheetView>
  </sheetViews>
  <sheetFormatPr baseColWidth="10" defaultColWidth="11.44140625" defaultRowHeight="15.6" outlineLevelRow="1" x14ac:dyDescent="0.3"/>
  <cols>
    <col min="1" max="1" width="1.88671875" style="1" customWidth="1"/>
    <col min="2" max="2" width="15.6640625" style="153" customWidth="1"/>
    <col min="3" max="3" width="75.6640625" style="151" customWidth="1"/>
    <col min="4" max="4" width="11.6640625" style="1" customWidth="1"/>
    <col min="5" max="5" width="15.6640625" style="1" customWidth="1"/>
    <col min="6" max="16384" width="11.44140625" style="1"/>
  </cols>
  <sheetData>
    <row r="2" spans="2:5" ht="18" x14ac:dyDescent="0.3">
      <c r="B2" s="233" t="s">
        <v>120</v>
      </c>
      <c r="C2" s="233"/>
      <c r="D2" s="233"/>
      <c r="E2" s="233"/>
    </row>
    <row r="3" spans="2:5" ht="61.5" customHeight="1" x14ac:dyDescent="0.3">
      <c r="B3" s="2" t="s">
        <v>24</v>
      </c>
      <c r="C3" s="231" t="s">
        <v>491</v>
      </c>
      <c r="D3" s="231"/>
      <c r="E3" s="231"/>
    </row>
    <row r="4" spans="2:5" ht="41.25" customHeight="1" x14ac:dyDescent="0.3">
      <c r="B4" s="2" t="s">
        <v>25</v>
      </c>
      <c r="C4" s="3" t="s">
        <v>492</v>
      </c>
      <c r="D4" s="232" t="s">
        <v>595</v>
      </c>
      <c r="E4" s="232"/>
    </row>
    <row r="5" spans="2:5" ht="4.95" customHeight="1" x14ac:dyDescent="0.3">
      <c r="B5" s="2"/>
      <c r="C5" s="3"/>
      <c r="D5" s="4"/>
    </row>
    <row r="6" spans="2:5" s="140" customFormat="1" ht="39.9" customHeight="1" x14ac:dyDescent="0.3">
      <c r="B6" s="204" t="s">
        <v>10</v>
      </c>
      <c r="C6" s="154" t="s">
        <v>379</v>
      </c>
      <c r="D6" s="5" t="s">
        <v>378</v>
      </c>
      <c r="E6" s="5" t="s">
        <v>21</v>
      </c>
    </row>
    <row r="7" spans="2:5" ht="20.100000000000001" customHeight="1" x14ac:dyDescent="0.3">
      <c r="B7" s="203" t="s">
        <v>532</v>
      </c>
      <c r="C7" s="155" t="s">
        <v>122</v>
      </c>
      <c r="D7" s="156"/>
      <c r="E7" s="156"/>
    </row>
    <row r="8" spans="2:5" ht="20.100000000000001" customHeight="1" outlineLevel="1" x14ac:dyDescent="0.3">
      <c r="B8" s="203" t="s">
        <v>533</v>
      </c>
      <c r="C8" s="155" t="s">
        <v>123</v>
      </c>
      <c r="D8" s="157"/>
      <c r="E8" s="156"/>
    </row>
    <row r="9" spans="2:5" ht="20.100000000000001" customHeight="1" outlineLevel="1" x14ac:dyDescent="0.3">
      <c r="B9" s="152" t="s">
        <v>97</v>
      </c>
      <c r="C9" s="146" t="s">
        <v>311</v>
      </c>
      <c r="D9" s="6" t="s">
        <v>22</v>
      </c>
      <c r="E9" s="7">
        <f>+CANALIZACION!J12</f>
        <v>22</v>
      </c>
    </row>
    <row r="10" spans="2:5" ht="20.100000000000001" customHeight="1" outlineLevel="1" x14ac:dyDescent="0.3">
      <c r="B10" s="158" t="s">
        <v>17</v>
      </c>
      <c r="C10" s="159" t="s">
        <v>40</v>
      </c>
      <c r="D10" s="160"/>
      <c r="E10" s="161"/>
    </row>
    <row r="11" spans="2:5" ht="20.100000000000001" customHeight="1" outlineLevel="1" x14ac:dyDescent="0.3">
      <c r="B11" s="152" t="s">
        <v>18</v>
      </c>
      <c r="C11" s="147" t="s">
        <v>632</v>
      </c>
      <c r="D11" s="6" t="s">
        <v>22</v>
      </c>
      <c r="E11" s="7">
        <f>+CANALIZACION!J16</f>
        <v>4313</v>
      </c>
    </row>
    <row r="12" spans="2:5" ht="20.100000000000001" customHeight="1" outlineLevel="1" x14ac:dyDescent="0.3">
      <c r="B12" s="152" t="s">
        <v>19</v>
      </c>
      <c r="C12" s="147" t="s">
        <v>633</v>
      </c>
      <c r="D12" s="6" t="s">
        <v>22</v>
      </c>
      <c r="E12" s="7">
        <f>+CANALIZACION!J41</f>
        <v>153</v>
      </c>
    </row>
    <row r="13" spans="2:5" ht="20.100000000000001" customHeight="1" outlineLevel="1" x14ac:dyDescent="0.3">
      <c r="B13" s="152" t="s">
        <v>106</v>
      </c>
      <c r="C13" s="147" t="s">
        <v>634</v>
      </c>
      <c r="D13" s="6" t="s">
        <v>22</v>
      </c>
      <c r="E13" s="7">
        <f>+CANALIZACION!J49</f>
        <v>4</v>
      </c>
    </row>
    <row r="14" spans="2:5" ht="20.100000000000001" customHeight="1" outlineLevel="1" x14ac:dyDescent="0.3">
      <c r="B14" s="152" t="s">
        <v>305</v>
      </c>
      <c r="C14" s="147" t="s">
        <v>635</v>
      </c>
      <c r="D14" s="6" t="s">
        <v>22</v>
      </c>
      <c r="E14" s="7">
        <f>+CANALIZACION!J53</f>
        <v>2</v>
      </c>
    </row>
    <row r="15" spans="2:5" ht="20.100000000000001" customHeight="1" outlineLevel="1" x14ac:dyDescent="0.3">
      <c r="B15" s="152" t="s">
        <v>377</v>
      </c>
      <c r="C15" s="147" t="s">
        <v>325</v>
      </c>
      <c r="D15" s="6" t="s">
        <v>22</v>
      </c>
      <c r="E15" s="7">
        <f>+CANALIZACION!J57</f>
        <v>8</v>
      </c>
    </row>
    <row r="16" spans="2:5" ht="20.100000000000001" customHeight="1" outlineLevel="1" x14ac:dyDescent="0.3">
      <c r="B16" s="152" t="s">
        <v>605</v>
      </c>
      <c r="C16" s="147" t="s">
        <v>636</v>
      </c>
      <c r="D16" s="6" t="s">
        <v>22</v>
      </c>
      <c r="E16" s="7">
        <f>+CANALIZACION!J61</f>
        <v>2</v>
      </c>
    </row>
    <row r="17" spans="2:5" ht="20.100000000000001" customHeight="1" outlineLevel="1" x14ac:dyDescent="0.3">
      <c r="B17" s="158" t="s">
        <v>124</v>
      </c>
      <c r="C17" s="159" t="s">
        <v>107</v>
      </c>
      <c r="D17" s="160"/>
      <c r="E17" s="161"/>
    </row>
    <row r="18" spans="2:5" ht="20.100000000000001" customHeight="1" outlineLevel="1" x14ac:dyDescent="0.3">
      <c r="B18" s="152" t="s">
        <v>125</v>
      </c>
      <c r="C18" s="148" t="s">
        <v>126</v>
      </c>
      <c r="D18" s="6" t="s">
        <v>23</v>
      </c>
      <c r="E18" s="7">
        <f>+CANALIZACION!J66</f>
        <v>1643.9478999999999</v>
      </c>
    </row>
    <row r="19" spans="2:5" ht="20.100000000000001" customHeight="1" outlineLevel="1" x14ac:dyDescent="0.3">
      <c r="B19" s="152" t="s">
        <v>376</v>
      </c>
      <c r="C19" s="147" t="s">
        <v>33</v>
      </c>
      <c r="D19" s="6" t="s">
        <v>22</v>
      </c>
      <c r="E19" s="7">
        <f>+CANALIZACION!J72</f>
        <v>9</v>
      </c>
    </row>
    <row r="20" spans="2:5" ht="20.100000000000001" customHeight="1" outlineLevel="1" x14ac:dyDescent="0.3">
      <c r="B20" s="155" t="s">
        <v>127</v>
      </c>
      <c r="C20" s="155" t="s">
        <v>129</v>
      </c>
      <c r="D20" s="157"/>
      <c r="E20" s="156"/>
    </row>
    <row r="21" spans="2:5" ht="20.100000000000001" customHeight="1" outlineLevel="1" x14ac:dyDescent="0.3">
      <c r="B21" s="152" t="s">
        <v>375</v>
      </c>
      <c r="C21" s="147" t="s">
        <v>121</v>
      </c>
      <c r="D21" s="6" t="s">
        <v>23</v>
      </c>
      <c r="E21" s="7">
        <f>+CANALIZACION!J76</f>
        <v>5396.1319000000003</v>
      </c>
    </row>
    <row r="22" spans="2:5" ht="20.100000000000001" customHeight="1" outlineLevel="1" x14ac:dyDescent="0.3">
      <c r="B22" s="152" t="s">
        <v>128</v>
      </c>
      <c r="C22" s="147" t="s">
        <v>304</v>
      </c>
      <c r="D22" s="6" t="s">
        <v>23</v>
      </c>
      <c r="E22" s="7">
        <f>+CANALIZACION!J88</f>
        <v>612.4</v>
      </c>
    </row>
    <row r="23" spans="2:5" ht="20.100000000000001" customHeight="1" outlineLevel="1" x14ac:dyDescent="0.3">
      <c r="B23" s="155" t="s">
        <v>130</v>
      </c>
      <c r="C23" s="155" t="s">
        <v>131</v>
      </c>
      <c r="D23" s="157"/>
      <c r="E23" s="156"/>
    </row>
    <row r="24" spans="2:5" ht="20.100000000000001" customHeight="1" outlineLevel="1" x14ac:dyDescent="0.3">
      <c r="B24" s="152" t="s">
        <v>132</v>
      </c>
      <c r="C24" s="149" t="s">
        <v>34</v>
      </c>
      <c r="D24" s="6" t="s">
        <v>23</v>
      </c>
      <c r="E24" s="7">
        <f>+CANALIZACION!J93</f>
        <v>8115.2793000000001</v>
      </c>
    </row>
    <row r="25" spans="2:5" ht="20.100000000000001" customHeight="1" outlineLevel="1" x14ac:dyDescent="0.3">
      <c r="B25" s="152" t="s">
        <v>133</v>
      </c>
      <c r="C25" s="149" t="s">
        <v>35</v>
      </c>
      <c r="D25" s="6" t="s">
        <v>23</v>
      </c>
      <c r="E25" s="7">
        <f>+CANALIZACION!J103</f>
        <v>1723.1805999999999</v>
      </c>
    </row>
    <row r="26" spans="2:5" ht="20.100000000000001" customHeight="1" outlineLevel="1" x14ac:dyDescent="0.3">
      <c r="B26" s="152" t="s">
        <v>134</v>
      </c>
      <c r="C26" s="149" t="s">
        <v>527</v>
      </c>
      <c r="D26" s="6" t="s">
        <v>23</v>
      </c>
      <c r="E26" s="7">
        <f>+CANALIZACION!J114</f>
        <v>25.5</v>
      </c>
    </row>
    <row r="27" spans="2:5" ht="20.100000000000001" customHeight="1" outlineLevel="1" x14ac:dyDescent="0.3">
      <c r="B27" s="152" t="s">
        <v>434</v>
      </c>
      <c r="C27" s="147" t="s">
        <v>435</v>
      </c>
      <c r="D27" s="6" t="s">
        <v>22</v>
      </c>
      <c r="E27" s="7">
        <f>+CANALIZACION!J119</f>
        <v>354</v>
      </c>
    </row>
    <row r="28" spans="2:5" ht="20.100000000000001" customHeight="1" outlineLevel="1" x14ac:dyDescent="0.3">
      <c r="B28" s="155" t="s">
        <v>332</v>
      </c>
      <c r="C28" s="155" t="s">
        <v>333</v>
      </c>
      <c r="D28" s="157"/>
      <c r="E28" s="156"/>
    </row>
    <row r="29" spans="2:5" ht="20.100000000000001" customHeight="1" outlineLevel="1" x14ac:dyDescent="0.3">
      <c r="B29" s="152" t="s">
        <v>334</v>
      </c>
      <c r="C29" s="147" t="s">
        <v>335</v>
      </c>
      <c r="D29" s="6" t="s">
        <v>22</v>
      </c>
      <c r="E29" s="7">
        <f>+CANALIZACION!J126</f>
        <v>1</v>
      </c>
    </row>
    <row r="30" spans="2:5" ht="20.100000000000001" customHeight="1" outlineLevel="1" x14ac:dyDescent="0.3">
      <c r="B30" s="155" t="s">
        <v>359</v>
      </c>
      <c r="C30" s="155" t="s">
        <v>436</v>
      </c>
      <c r="D30" s="157"/>
      <c r="E30" s="156"/>
    </row>
    <row r="31" spans="2:5" ht="20.100000000000001" customHeight="1" outlineLevel="1" x14ac:dyDescent="0.3">
      <c r="B31" s="152" t="s">
        <v>360</v>
      </c>
      <c r="C31" s="146" t="s">
        <v>437</v>
      </c>
      <c r="D31" s="6" t="s">
        <v>23</v>
      </c>
      <c r="E31" s="7">
        <f>CANALIZACION!J130</f>
        <v>51</v>
      </c>
    </row>
    <row r="32" spans="2:5" ht="20.100000000000001" customHeight="1" outlineLevel="1" x14ac:dyDescent="0.3">
      <c r="B32" s="158" t="s">
        <v>519</v>
      </c>
      <c r="C32" s="159" t="s">
        <v>523</v>
      </c>
      <c r="D32" s="160"/>
      <c r="E32" s="161"/>
    </row>
    <row r="33" spans="2:5" ht="20.100000000000001" customHeight="1" outlineLevel="1" x14ac:dyDescent="0.3">
      <c r="B33" s="152" t="s">
        <v>520</v>
      </c>
      <c r="C33" s="147" t="s">
        <v>524</v>
      </c>
      <c r="D33" s="6" t="s">
        <v>526</v>
      </c>
      <c r="E33" s="7">
        <f>+CANALIZACION!J134</f>
        <v>85.175999999999974</v>
      </c>
    </row>
    <row r="34" spans="2:5" ht="20.100000000000001" customHeight="1" outlineLevel="1" x14ac:dyDescent="0.3">
      <c r="B34" s="152" t="s">
        <v>521</v>
      </c>
      <c r="C34" s="147" t="s">
        <v>530</v>
      </c>
      <c r="D34" s="6" t="s">
        <v>526</v>
      </c>
      <c r="E34" s="7">
        <f>+CANALIZACION!J137</f>
        <v>68.530399999999972</v>
      </c>
    </row>
    <row r="35" spans="2:5" ht="20.100000000000001" customHeight="1" outlineLevel="1" x14ac:dyDescent="0.3">
      <c r="B35" s="152" t="s">
        <v>522</v>
      </c>
      <c r="C35" s="147" t="s">
        <v>525</v>
      </c>
      <c r="D35" s="6" t="s">
        <v>526</v>
      </c>
      <c r="E35" s="7">
        <f>+CANALIZACION!J140</f>
        <v>16.645600000000009</v>
      </c>
    </row>
    <row r="36" spans="2:5" ht="20.100000000000001" customHeight="1" x14ac:dyDescent="0.3">
      <c r="B36" s="203" t="s">
        <v>534</v>
      </c>
      <c r="C36" s="155" t="s">
        <v>41</v>
      </c>
      <c r="D36" s="156"/>
      <c r="E36" s="156"/>
    </row>
    <row r="37" spans="2:5" ht="30" customHeight="1" outlineLevel="1" x14ac:dyDescent="0.3">
      <c r="B37" s="152" t="s">
        <v>137</v>
      </c>
      <c r="C37" s="146" t="s">
        <v>593</v>
      </c>
      <c r="D37" s="6" t="s">
        <v>23</v>
      </c>
      <c r="E37" s="7">
        <f>+BACKBONE!J11</f>
        <v>2202</v>
      </c>
    </row>
    <row r="38" spans="2:5" ht="20.100000000000001" customHeight="1" outlineLevel="1" x14ac:dyDescent="0.3">
      <c r="B38" s="152" t="s">
        <v>42</v>
      </c>
      <c r="C38" s="147" t="s">
        <v>380</v>
      </c>
      <c r="D38" s="6" t="s">
        <v>22</v>
      </c>
      <c r="E38" s="7">
        <f>+BACKBONE!J56</f>
        <v>38</v>
      </c>
    </row>
    <row r="39" spans="2:5" ht="20.100000000000001" customHeight="1" outlineLevel="1" x14ac:dyDescent="0.3">
      <c r="B39" s="152" t="s">
        <v>138</v>
      </c>
      <c r="C39" s="147" t="s">
        <v>135</v>
      </c>
      <c r="D39" s="6" t="s">
        <v>22</v>
      </c>
      <c r="E39" s="7">
        <f>+BACKBONE!J59</f>
        <v>4</v>
      </c>
    </row>
    <row r="40" spans="2:5" ht="30" customHeight="1" outlineLevel="1" x14ac:dyDescent="0.3">
      <c r="B40" s="152" t="s">
        <v>15</v>
      </c>
      <c r="C40" s="146" t="s">
        <v>136</v>
      </c>
      <c r="D40" s="6" t="s">
        <v>22</v>
      </c>
      <c r="E40" s="7">
        <f>+BACKBONE!J62</f>
        <v>15</v>
      </c>
    </row>
    <row r="41" spans="2:5" ht="20.100000000000001" customHeight="1" outlineLevel="1" x14ac:dyDescent="0.3">
      <c r="B41" s="152" t="s">
        <v>16</v>
      </c>
      <c r="C41" s="146" t="s">
        <v>594</v>
      </c>
      <c r="D41" s="6" t="s">
        <v>22</v>
      </c>
      <c r="E41" s="7">
        <f>+BACKBONE!J65</f>
        <v>76</v>
      </c>
    </row>
    <row r="42" spans="2:5" ht="20.100000000000001" customHeight="1" x14ac:dyDescent="0.3">
      <c r="B42" s="203" t="s">
        <v>535</v>
      </c>
      <c r="C42" s="155" t="s">
        <v>43</v>
      </c>
      <c r="D42" s="157"/>
      <c r="E42" s="156"/>
    </row>
    <row r="43" spans="2:5" ht="20.100000000000001" customHeight="1" outlineLevel="1" x14ac:dyDescent="0.3">
      <c r="B43" s="152" t="s">
        <v>39</v>
      </c>
      <c r="C43" s="147" t="s">
        <v>381</v>
      </c>
      <c r="D43" s="6" t="s">
        <v>23</v>
      </c>
      <c r="E43" s="7">
        <f>+'CABLEADO HORIZONTAL'!J11</f>
        <v>62760</v>
      </c>
    </row>
    <row r="44" spans="2:5" ht="20.100000000000001" customHeight="1" outlineLevel="1" x14ac:dyDescent="0.3">
      <c r="B44" s="152" t="s">
        <v>44</v>
      </c>
      <c r="C44" s="146" t="s">
        <v>139</v>
      </c>
      <c r="D44" s="6" t="s">
        <v>22</v>
      </c>
      <c r="E44" s="7">
        <f>+'CABLEADO HORIZONTAL'!J17</f>
        <v>1046</v>
      </c>
    </row>
    <row r="45" spans="2:5" ht="20.100000000000001" customHeight="1" outlineLevel="1" x14ac:dyDescent="0.3">
      <c r="B45" s="152" t="s">
        <v>45</v>
      </c>
      <c r="C45" s="147" t="s">
        <v>308</v>
      </c>
      <c r="D45" s="6" t="s">
        <v>22</v>
      </c>
      <c r="E45" s="7">
        <f>+'CABLEADO HORIZONTAL'!J23</f>
        <v>572</v>
      </c>
    </row>
    <row r="46" spans="2:5" ht="20.100000000000001" customHeight="1" outlineLevel="1" x14ac:dyDescent="0.3">
      <c r="B46" s="152" t="s">
        <v>46</v>
      </c>
      <c r="C46" s="147" t="s">
        <v>309</v>
      </c>
      <c r="D46" s="6" t="s">
        <v>22</v>
      </c>
      <c r="E46" s="7">
        <f>+'CABLEADO HORIZONTAL'!J29</f>
        <v>237</v>
      </c>
    </row>
    <row r="47" spans="2:5" ht="20.100000000000001" customHeight="1" outlineLevel="1" x14ac:dyDescent="0.3">
      <c r="B47" s="152" t="s">
        <v>98</v>
      </c>
      <c r="C47" s="146" t="s">
        <v>591</v>
      </c>
      <c r="D47" s="6" t="s">
        <v>22</v>
      </c>
      <c r="E47" s="7">
        <f>+'CABLEADO HORIZONTAL'!J35</f>
        <v>1046</v>
      </c>
    </row>
    <row r="48" spans="2:5" ht="20.100000000000001" customHeight="1" outlineLevel="1" x14ac:dyDescent="0.3">
      <c r="B48" s="152" t="s">
        <v>310</v>
      </c>
      <c r="C48" s="146" t="s">
        <v>592</v>
      </c>
      <c r="D48" s="6" t="s">
        <v>22</v>
      </c>
      <c r="E48" s="7">
        <f>+'CABLEADO HORIZONTAL'!J41</f>
        <v>1046</v>
      </c>
    </row>
    <row r="49" spans="2:5" ht="20.100000000000001" customHeight="1" x14ac:dyDescent="0.3">
      <c r="B49" s="203" t="s">
        <v>536</v>
      </c>
      <c r="C49" s="155" t="s">
        <v>140</v>
      </c>
      <c r="D49" s="156"/>
      <c r="E49" s="156"/>
    </row>
    <row r="50" spans="2:5" ht="30" customHeight="1" outlineLevel="1" x14ac:dyDescent="0.3">
      <c r="B50" s="152" t="s">
        <v>59</v>
      </c>
      <c r="C50" s="146" t="s">
        <v>382</v>
      </c>
      <c r="D50" s="6" t="s">
        <v>22</v>
      </c>
      <c r="E50" s="7">
        <f>+'GABINETE-EQP PASIVOS'!J11</f>
        <v>8</v>
      </c>
    </row>
    <row r="51" spans="2:5" ht="30" customHeight="1" outlineLevel="1" x14ac:dyDescent="0.3">
      <c r="B51" s="152" t="s">
        <v>60</v>
      </c>
      <c r="C51" s="146" t="s">
        <v>383</v>
      </c>
      <c r="D51" s="6" t="s">
        <v>22</v>
      </c>
      <c r="E51" s="7">
        <f>+'GABINETE-EQP PASIVOS'!J14</f>
        <v>6</v>
      </c>
    </row>
    <row r="52" spans="2:5" ht="20.100000000000001" customHeight="1" outlineLevel="1" x14ac:dyDescent="0.3">
      <c r="B52" s="152" t="s">
        <v>141</v>
      </c>
      <c r="C52" s="146" t="s">
        <v>370</v>
      </c>
      <c r="D52" s="6" t="s">
        <v>22</v>
      </c>
      <c r="E52" s="7">
        <f>+'GABINETE-EQP PASIVOS'!J17</f>
        <v>1</v>
      </c>
    </row>
    <row r="53" spans="2:5" ht="20.100000000000001" customHeight="1" x14ac:dyDescent="0.3">
      <c r="B53" s="203" t="s">
        <v>537</v>
      </c>
      <c r="C53" s="155" t="s">
        <v>142</v>
      </c>
      <c r="D53" s="156"/>
      <c r="E53" s="156"/>
    </row>
    <row r="54" spans="2:5" ht="20.100000000000001" customHeight="1" outlineLevel="1" x14ac:dyDescent="0.3">
      <c r="B54" s="152" t="s">
        <v>47</v>
      </c>
      <c r="C54" s="147" t="s">
        <v>589</v>
      </c>
      <c r="D54" s="6" t="s">
        <v>22</v>
      </c>
      <c r="E54" s="7">
        <f>+'GABINETE-EQP PASIVOS'!J21</f>
        <v>4</v>
      </c>
    </row>
    <row r="55" spans="2:5" ht="20.100000000000001" customHeight="1" outlineLevel="1" x14ac:dyDescent="0.3">
      <c r="B55" s="152" t="s">
        <v>143</v>
      </c>
      <c r="C55" s="147" t="s">
        <v>590</v>
      </c>
      <c r="D55" s="6" t="s">
        <v>22</v>
      </c>
      <c r="E55" s="7">
        <f>+'GABINETE-EQP PASIVOS'!J24</f>
        <v>21</v>
      </c>
    </row>
    <row r="56" spans="2:5" ht="20.100000000000001" customHeight="1" outlineLevel="1" x14ac:dyDescent="0.3">
      <c r="B56" s="152" t="s">
        <v>144</v>
      </c>
      <c r="C56" s="146" t="s">
        <v>588</v>
      </c>
      <c r="D56" s="6" t="s">
        <v>22</v>
      </c>
      <c r="E56" s="7">
        <f>+'GABINETE-EQP PASIVOS'!J27</f>
        <v>4</v>
      </c>
    </row>
    <row r="57" spans="2:5" ht="20.100000000000001" customHeight="1" outlineLevel="1" x14ac:dyDescent="0.3">
      <c r="B57" s="152" t="s">
        <v>145</v>
      </c>
      <c r="C57" s="146" t="s">
        <v>587</v>
      </c>
      <c r="D57" s="6" t="s">
        <v>22</v>
      </c>
      <c r="E57" s="7">
        <f>+'GABINETE-EQP PASIVOS'!J30</f>
        <v>21</v>
      </c>
    </row>
    <row r="58" spans="2:5" ht="20.100000000000001" customHeight="1" outlineLevel="1" x14ac:dyDescent="0.3">
      <c r="B58" s="152" t="s">
        <v>146</v>
      </c>
      <c r="C58" s="147" t="s">
        <v>77</v>
      </c>
      <c r="D58" s="6" t="s">
        <v>22</v>
      </c>
      <c r="E58" s="7">
        <f>+'GABINETE-EQP PASIVOS'!J33</f>
        <v>14</v>
      </c>
    </row>
    <row r="59" spans="2:5" ht="20.100000000000001" customHeight="1" x14ac:dyDescent="0.3">
      <c r="B59" s="203" t="s">
        <v>538</v>
      </c>
      <c r="C59" s="155" t="s">
        <v>48</v>
      </c>
      <c r="D59" s="156"/>
      <c r="E59" s="156"/>
    </row>
    <row r="60" spans="2:5" ht="30" customHeight="1" outlineLevel="1" x14ac:dyDescent="0.3">
      <c r="B60" s="152" t="s">
        <v>50</v>
      </c>
      <c r="C60" s="146" t="s">
        <v>49</v>
      </c>
      <c r="D60" s="6" t="s">
        <v>22</v>
      </c>
      <c r="E60" s="7">
        <f>+'GABINETE-EQP PASIVOS'!J37</f>
        <v>8</v>
      </c>
    </row>
    <row r="61" spans="2:5" ht="30" customHeight="1" outlineLevel="1" x14ac:dyDescent="0.3">
      <c r="B61" s="152" t="s">
        <v>51</v>
      </c>
      <c r="C61" s="146" t="s">
        <v>147</v>
      </c>
      <c r="D61" s="6" t="s">
        <v>22</v>
      </c>
      <c r="E61" s="7">
        <f>+'GABINETE-EQP PASIVOS'!J40</f>
        <v>12</v>
      </c>
    </row>
    <row r="62" spans="2:5" ht="20.100000000000001" customHeight="1" x14ac:dyDescent="0.3">
      <c r="B62" s="203" t="s">
        <v>539</v>
      </c>
      <c r="C62" s="155" t="s">
        <v>148</v>
      </c>
      <c r="D62" s="156"/>
      <c r="E62" s="156"/>
    </row>
    <row r="63" spans="2:5" ht="20.100000000000001" customHeight="1" outlineLevel="1" x14ac:dyDescent="0.3">
      <c r="B63" s="150" t="s">
        <v>56</v>
      </c>
      <c r="C63" s="146" t="s">
        <v>149</v>
      </c>
      <c r="D63" s="6" t="s">
        <v>22</v>
      </c>
      <c r="E63" s="7">
        <f>+'GABINETE-EQP PASIVOS'!J44</f>
        <v>15</v>
      </c>
    </row>
    <row r="64" spans="2:5" ht="20.100000000000001" customHeight="1" x14ac:dyDescent="0.3">
      <c r="B64" s="203" t="s">
        <v>540</v>
      </c>
      <c r="C64" s="155" t="s">
        <v>52</v>
      </c>
      <c r="D64" s="156"/>
      <c r="E64" s="156"/>
    </row>
    <row r="65" spans="2:5" ht="20.100000000000001" customHeight="1" outlineLevel="1" x14ac:dyDescent="0.3">
      <c r="B65" s="150" t="s">
        <v>150</v>
      </c>
      <c r="C65" s="146" t="s">
        <v>57</v>
      </c>
      <c r="D65" s="6" t="s">
        <v>603</v>
      </c>
      <c r="E65" s="7">
        <f>+'GABINETE-EQP PASIVOS'!J48</f>
        <v>1</v>
      </c>
    </row>
    <row r="66" spans="2:5" ht="20.100000000000001" customHeight="1" x14ac:dyDescent="0.3">
      <c r="B66" s="203" t="s">
        <v>541</v>
      </c>
      <c r="C66" s="155" t="s">
        <v>602</v>
      </c>
      <c r="D66" s="156"/>
      <c r="E66" s="156"/>
    </row>
    <row r="67" spans="2:5" ht="20.100000000000001" customHeight="1" outlineLevel="1" x14ac:dyDescent="0.3">
      <c r="B67" s="150" t="s">
        <v>151</v>
      </c>
      <c r="C67" s="150" t="s">
        <v>0</v>
      </c>
      <c r="D67" s="6" t="s">
        <v>22</v>
      </c>
      <c r="E67" s="7">
        <f>+TELEF!J11</f>
        <v>1</v>
      </c>
    </row>
    <row r="68" spans="2:5" ht="30" customHeight="1" outlineLevel="1" x14ac:dyDescent="0.3">
      <c r="B68" s="150" t="s">
        <v>152</v>
      </c>
      <c r="C68" s="148" t="s">
        <v>586</v>
      </c>
      <c r="D68" s="6" t="s">
        <v>22</v>
      </c>
      <c r="E68" s="7">
        <f>+TELEF!J14</f>
        <v>1</v>
      </c>
    </row>
    <row r="69" spans="2:5" ht="20.100000000000001" customHeight="1" outlineLevel="1" x14ac:dyDescent="0.3">
      <c r="B69" s="150" t="s">
        <v>289</v>
      </c>
      <c r="C69" s="148" t="s">
        <v>53</v>
      </c>
      <c r="D69" s="6" t="s">
        <v>22</v>
      </c>
      <c r="E69" s="7">
        <f>+TELEF!J17</f>
        <v>1</v>
      </c>
    </row>
    <row r="70" spans="2:5" ht="20.100000000000001" customHeight="1" outlineLevel="1" x14ac:dyDescent="0.3">
      <c r="B70" s="150" t="s">
        <v>153</v>
      </c>
      <c r="C70" s="150" t="s">
        <v>384</v>
      </c>
      <c r="D70" s="6" t="s">
        <v>22</v>
      </c>
      <c r="E70" s="7">
        <f>+TELEF!J20</f>
        <v>1</v>
      </c>
    </row>
    <row r="71" spans="2:5" ht="20.100000000000001" customHeight="1" outlineLevel="1" x14ac:dyDescent="0.3">
      <c r="B71" s="150" t="s">
        <v>154</v>
      </c>
      <c r="C71" s="150" t="s">
        <v>54</v>
      </c>
      <c r="D71" s="6" t="s">
        <v>22</v>
      </c>
      <c r="E71" s="7">
        <f>+TELEF!J23</f>
        <v>1</v>
      </c>
    </row>
    <row r="72" spans="2:5" ht="20.100000000000001" customHeight="1" outlineLevel="1" x14ac:dyDescent="0.3">
      <c r="B72" s="150" t="s">
        <v>155</v>
      </c>
      <c r="C72" s="150" t="s">
        <v>385</v>
      </c>
      <c r="D72" s="6" t="s">
        <v>22</v>
      </c>
      <c r="E72" s="7">
        <f>+TELEF!J26</f>
        <v>186</v>
      </c>
    </row>
    <row r="73" spans="2:5" ht="20.100000000000001" customHeight="1" outlineLevel="1" x14ac:dyDescent="0.3">
      <c r="B73" s="150" t="s">
        <v>156</v>
      </c>
      <c r="C73" s="150" t="s">
        <v>386</v>
      </c>
      <c r="D73" s="6" t="s">
        <v>22</v>
      </c>
      <c r="E73" s="7">
        <f>+TELEF!J29</f>
        <v>1</v>
      </c>
    </row>
    <row r="74" spans="2:5" ht="20.100000000000001" customHeight="1" outlineLevel="1" x14ac:dyDescent="0.3">
      <c r="B74" s="150" t="s">
        <v>157</v>
      </c>
      <c r="C74" s="150" t="s">
        <v>55</v>
      </c>
      <c r="D74" s="6" t="s">
        <v>22</v>
      </c>
      <c r="E74" s="7">
        <f>+TELEF!J32</f>
        <v>1</v>
      </c>
    </row>
    <row r="75" spans="2:5" ht="20.100000000000001" customHeight="1" outlineLevel="1" x14ac:dyDescent="0.3">
      <c r="B75" s="150" t="s">
        <v>158</v>
      </c>
      <c r="C75" s="148" t="s">
        <v>159</v>
      </c>
      <c r="D75" s="6" t="s">
        <v>22</v>
      </c>
      <c r="E75" s="7">
        <f>+TELEF!J35</f>
        <v>3</v>
      </c>
    </row>
    <row r="76" spans="2:5" ht="38.25" customHeight="1" outlineLevel="1" x14ac:dyDescent="0.3">
      <c r="B76" s="150" t="s">
        <v>614</v>
      </c>
      <c r="C76" s="148" t="s">
        <v>646</v>
      </c>
      <c r="D76" s="6" t="s">
        <v>603</v>
      </c>
      <c r="E76" s="7">
        <f>+TELEF!J38</f>
        <v>1</v>
      </c>
    </row>
    <row r="77" spans="2:5" ht="20.100000000000001" customHeight="1" x14ac:dyDescent="0.3">
      <c r="B77" s="203" t="s">
        <v>542</v>
      </c>
      <c r="C77" s="155" t="s">
        <v>160</v>
      </c>
      <c r="D77" s="156"/>
      <c r="E77" s="156"/>
    </row>
    <row r="78" spans="2:5" ht="20.100000000000001" customHeight="1" outlineLevel="1" x14ac:dyDescent="0.3">
      <c r="B78" s="150" t="s">
        <v>161</v>
      </c>
      <c r="C78" s="150" t="s">
        <v>606</v>
      </c>
      <c r="D78" s="6" t="s">
        <v>22</v>
      </c>
      <c r="E78" s="7">
        <f>+'VIDEO VIG.'!J11</f>
        <v>19</v>
      </c>
    </row>
    <row r="79" spans="2:5" ht="20.100000000000001" customHeight="1" outlineLevel="1" x14ac:dyDescent="0.3">
      <c r="B79" s="150" t="s">
        <v>275</v>
      </c>
      <c r="C79" s="150" t="s">
        <v>387</v>
      </c>
      <c r="D79" s="6" t="s">
        <v>22</v>
      </c>
      <c r="E79" s="7">
        <f>+'VIDEO VIG.'!J14</f>
        <v>58</v>
      </c>
    </row>
    <row r="80" spans="2:5" ht="20.100000000000001" customHeight="1" outlineLevel="1" x14ac:dyDescent="0.3">
      <c r="B80" s="150" t="s">
        <v>276</v>
      </c>
      <c r="C80" s="148" t="s">
        <v>607</v>
      </c>
      <c r="D80" s="6" t="s">
        <v>22</v>
      </c>
      <c r="E80" s="7">
        <f>+'VIDEO VIG.'!J17</f>
        <v>2</v>
      </c>
    </row>
    <row r="81" spans="2:5" ht="20.100000000000001" customHeight="1" outlineLevel="1" x14ac:dyDescent="0.3">
      <c r="B81" s="150" t="s">
        <v>277</v>
      </c>
      <c r="C81" s="150" t="s">
        <v>58</v>
      </c>
      <c r="D81" s="6" t="s">
        <v>22</v>
      </c>
      <c r="E81" s="7">
        <f>+'VIDEO VIG.'!J20</f>
        <v>1</v>
      </c>
    </row>
    <row r="82" spans="2:5" ht="20.100000000000001" customHeight="1" outlineLevel="1" x14ac:dyDescent="0.3">
      <c r="B82" s="150" t="s">
        <v>278</v>
      </c>
      <c r="C82" s="150" t="s">
        <v>388</v>
      </c>
      <c r="D82" s="6" t="s">
        <v>22</v>
      </c>
      <c r="E82" s="7">
        <f>+'VIDEO VIG.'!J23</f>
        <v>1</v>
      </c>
    </row>
    <row r="83" spans="2:5" ht="20.100000000000001" customHeight="1" outlineLevel="1" x14ac:dyDescent="0.3">
      <c r="B83" s="150" t="s">
        <v>279</v>
      </c>
      <c r="C83" s="150" t="s">
        <v>389</v>
      </c>
      <c r="D83" s="6" t="s">
        <v>22</v>
      </c>
      <c r="E83" s="7">
        <f>+'VIDEO VIG.'!J26</f>
        <v>3</v>
      </c>
    </row>
    <row r="84" spans="2:5" ht="20.100000000000001" customHeight="1" outlineLevel="1" x14ac:dyDescent="0.3">
      <c r="B84" s="150" t="s">
        <v>280</v>
      </c>
      <c r="C84" s="150" t="s">
        <v>390</v>
      </c>
      <c r="D84" s="6" t="s">
        <v>22</v>
      </c>
      <c r="E84" s="7">
        <f>+'VIDEO VIG.'!J29</f>
        <v>3</v>
      </c>
    </row>
    <row r="85" spans="2:5" ht="20.100000000000001" customHeight="1" outlineLevel="1" x14ac:dyDescent="0.3">
      <c r="B85" s="150" t="s">
        <v>281</v>
      </c>
      <c r="C85" s="150" t="s">
        <v>336</v>
      </c>
      <c r="D85" s="6" t="s">
        <v>22</v>
      </c>
      <c r="E85" s="7">
        <f>+'VIDEO VIG.'!J32</f>
        <v>1</v>
      </c>
    </row>
    <row r="86" spans="2:5" ht="20.100000000000001" customHeight="1" outlineLevel="1" x14ac:dyDescent="0.3">
      <c r="B86" s="150" t="s">
        <v>282</v>
      </c>
      <c r="C86" s="150" t="s">
        <v>283</v>
      </c>
      <c r="D86" s="6" t="s">
        <v>22</v>
      </c>
      <c r="E86" s="7">
        <f>+'VIDEO VIG.'!J35</f>
        <v>1</v>
      </c>
    </row>
    <row r="87" spans="2:5" ht="30" customHeight="1" outlineLevel="1" x14ac:dyDescent="0.3">
      <c r="B87" s="150" t="s">
        <v>284</v>
      </c>
      <c r="C87" s="148" t="s">
        <v>585</v>
      </c>
      <c r="D87" s="6" t="s">
        <v>22</v>
      </c>
      <c r="E87" s="7">
        <f>+'VIDEO VIG.'!J38</f>
        <v>1</v>
      </c>
    </row>
    <row r="88" spans="2:5" ht="39.9" customHeight="1" outlineLevel="1" x14ac:dyDescent="0.3">
      <c r="B88" s="150" t="s">
        <v>615</v>
      </c>
      <c r="C88" s="148" t="s">
        <v>647</v>
      </c>
      <c r="D88" s="6" t="s">
        <v>603</v>
      </c>
      <c r="E88" s="7">
        <f>+'VIDEO VIG.'!J41</f>
        <v>1</v>
      </c>
    </row>
    <row r="89" spans="2:5" ht="20.100000000000001" customHeight="1" x14ac:dyDescent="0.3">
      <c r="B89" s="203" t="s">
        <v>543</v>
      </c>
      <c r="C89" s="155" t="s">
        <v>61</v>
      </c>
      <c r="D89" s="156"/>
      <c r="E89" s="156"/>
    </row>
    <row r="90" spans="2:5" ht="20.100000000000001" customHeight="1" outlineLevel="1" x14ac:dyDescent="0.3">
      <c r="B90" s="150" t="s">
        <v>164</v>
      </c>
      <c r="C90" s="150" t="s">
        <v>391</v>
      </c>
      <c r="D90" s="6" t="s">
        <v>22</v>
      </c>
      <c r="E90" s="7">
        <f>+'ACCESO SEG.'!J11</f>
        <v>4</v>
      </c>
    </row>
    <row r="91" spans="2:5" ht="20.100000000000001" customHeight="1" outlineLevel="1" x14ac:dyDescent="0.3">
      <c r="B91" s="150" t="s">
        <v>165</v>
      </c>
      <c r="C91" s="150" t="s">
        <v>162</v>
      </c>
      <c r="D91" s="6" t="s">
        <v>22</v>
      </c>
      <c r="E91" s="7">
        <f>+'ACCESO SEG.'!J14</f>
        <v>4</v>
      </c>
    </row>
    <row r="92" spans="2:5" ht="20.100000000000001" customHeight="1" outlineLevel="1" x14ac:dyDescent="0.3">
      <c r="B92" s="150" t="s">
        <v>166</v>
      </c>
      <c r="C92" s="150" t="s">
        <v>62</v>
      </c>
      <c r="D92" s="6" t="s">
        <v>22</v>
      </c>
      <c r="E92" s="7">
        <f>+'ACCESO SEG.'!J17</f>
        <v>10</v>
      </c>
    </row>
    <row r="93" spans="2:5" ht="20.100000000000001" customHeight="1" outlineLevel="1" x14ac:dyDescent="0.3">
      <c r="B93" s="150" t="s">
        <v>167</v>
      </c>
      <c r="C93" s="150" t="s">
        <v>392</v>
      </c>
      <c r="D93" s="6" t="s">
        <v>22</v>
      </c>
      <c r="E93" s="7">
        <f>+'ACCESO SEG.'!J20</f>
        <v>10</v>
      </c>
    </row>
    <row r="94" spans="2:5" ht="20.100000000000001" customHeight="1" outlineLevel="1" x14ac:dyDescent="0.3">
      <c r="B94" s="150" t="s">
        <v>168</v>
      </c>
      <c r="C94" s="150" t="s">
        <v>63</v>
      </c>
      <c r="D94" s="6" t="s">
        <v>22</v>
      </c>
      <c r="E94" s="7">
        <f>+'ACCESO SEG.'!J23</f>
        <v>10</v>
      </c>
    </row>
    <row r="95" spans="2:5" ht="20.100000000000001" customHeight="1" outlineLevel="1" x14ac:dyDescent="0.3">
      <c r="B95" s="150" t="s">
        <v>169</v>
      </c>
      <c r="C95" s="150" t="s">
        <v>608</v>
      </c>
      <c r="D95" s="6" t="s">
        <v>22</v>
      </c>
      <c r="E95" s="7">
        <f>+'ACCESO SEG.'!J26</f>
        <v>10</v>
      </c>
    </row>
    <row r="96" spans="2:5" ht="20.100000000000001" customHeight="1" outlineLevel="1" x14ac:dyDescent="0.3">
      <c r="B96" s="150" t="s">
        <v>170</v>
      </c>
      <c r="C96" s="150" t="s">
        <v>78</v>
      </c>
      <c r="D96" s="6" t="s">
        <v>22</v>
      </c>
      <c r="E96" s="7">
        <f>+'ACCESO SEG.'!J29</f>
        <v>1</v>
      </c>
    </row>
    <row r="97" spans="2:5" ht="20.100000000000001" customHeight="1" outlineLevel="1" x14ac:dyDescent="0.3">
      <c r="B97" s="150" t="s">
        <v>171</v>
      </c>
      <c r="C97" s="148" t="s">
        <v>163</v>
      </c>
      <c r="D97" s="6" t="s">
        <v>22</v>
      </c>
      <c r="E97" s="7">
        <f>+'ACCESO SEG.'!J32</f>
        <v>1</v>
      </c>
    </row>
    <row r="98" spans="2:5" ht="20.100000000000001" customHeight="1" outlineLevel="1" x14ac:dyDescent="0.3">
      <c r="B98" s="150" t="s">
        <v>172</v>
      </c>
      <c r="C98" s="150" t="s">
        <v>79</v>
      </c>
      <c r="D98" s="6" t="s">
        <v>22</v>
      </c>
      <c r="E98" s="7">
        <f>+'ACCESO SEG.'!J35</f>
        <v>1</v>
      </c>
    </row>
    <row r="99" spans="2:5" ht="20.100000000000001" customHeight="1" outlineLevel="1" x14ac:dyDescent="0.3">
      <c r="B99" s="150" t="s">
        <v>173</v>
      </c>
      <c r="C99" s="150" t="s">
        <v>584</v>
      </c>
      <c r="D99" s="6" t="s">
        <v>22</v>
      </c>
      <c r="E99" s="7">
        <f>+'ACCESO SEG.'!J38</f>
        <v>100</v>
      </c>
    </row>
    <row r="100" spans="2:5" ht="20.100000000000001" customHeight="1" outlineLevel="1" x14ac:dyDescent="0.3">
      <c r="B100" s="150" t="s">
        <v>174</v>
      </c>
      <c r="C100" s="150" t="s">
        <v>583</v>
      </c>
      <c r="D100" s="6" t="s">
        <v>22</v>
      </c>
      <c r="E100" s="7">
        <f>+'ACCESO SEG.'!J41</f>
        <v>1</v>
      </c>
    </row>
    <row r="101" spans="2:5" ht="30" customHeight="1" outlineLevel="1" x14ac:dyDescent="0.3">
      <c r="B101" s="150" t="s">
        <v>175</v>
      </c>
      <c r="C101" s="148" t="s">
        <v>582</v>
      </c>
      <c r="D101" s="6" t="s">
        <v>22</v>
      </c>
      <c r="E101" s="7">
        <f>+'ACCESO SEG.'!J44</f>
        <v>1</v>
      </c>
    </row>
    <row r="102" spans="2:5" ht="39.9" customHeight="1" outlineLevel="1" x14ac:dyDescent="0.3">
      <c r="B102" s="150" t="s">
        <v>616</v>
      </c>
      <c r="C102" s="148" t="s">
        <v>648</v>
      </c>
      <c r="D102" s="6" t="s">
        <v>603</v>
      </c>
      <c r="E102" s="7">
        <f>+'ACCESO SEG.'!J47</f>
        <v>1</v>
      </c>
    </row>
    <row r="103" spans="2:5" ht="20.100000000000001" customHeight="1" x14ac:dyDescent="0.3">
      <c r="B103" s="203" t="s">
        <v>544</v>
      </c>
      <c r="C103" s="155" t="s">
        <v>176</v>
      </c>
      <c r="D103" s="156"/>
      <c r="E103" s="156"/>
    </row>
    <row r="104" spans="2:5" ht="20.100000000000001" customHeight="1" outlineLevel="1" x14ac:dyDescent="0.3">
      <c r="B104" s="150" t="s">
        <v>177</v>
      </c>
      <c r="C104" s="150" t="s">
        <v>393</v>
      </c>
      <c r="D104" s="6" t="s">
        <v>22</v>
      </c>
      <c r="E104" s="7">
        <f>+'LLM ENFE.'!J11</f>
        <v>7</v>
      </c>
    </row>
    <row r="105" spans="2:5" ht="20.100000000000001" customHeight="1" outlineLevel="1" x14ac:dyDescent="0.3">
      <c r="B105" s="150" t="s">
        <v>178</v>
      </c>
      <c r="C105" s="150" t="s">
        <v>394</v>
      </c>
      <c r="D105" s="6" t="s">
        <v>22</v>
      </c>
      <c r="E105" s="7">
        <f>+'LLM ENFE.'!J14</f>
        <v>54</v>
      </c>
    </row>
    <row r="106" spans="2:5" ht="20.100000000000001" customHeight="1" outlineLevel="1" x14ac:dyDescent="0.3">
      <c r="B106" s="150" t="s">
        <v>179</v>
      </c>
      <c r="C106" s="150" t="s">
        <v>395</v>
      </c>
      <c r="D106" s="6" t="s">
        <v>22</v>
      </c>
      <c r="E106" s="7">
        <f>+'LLM ENFE.'!J17</f>
        <v>27</v>
      </c>
    </row>
    <row r="107" spans="2:5" ht="20.100000000000001" customHeight="1" outlineLevel="1" x14ac:dyDescent="0.3">
      <c r="B107" s="150" t="s">
        <v>180</v>
      </c>
      <c r="C107" s="150" t="s">
        <v>581</v>
      </c>
      <c r="D107" s="6" t="s">
        <v>22</v>
      </c>
      <c r="E107" s="7">
        <f>+'LLM ENFE.'!J20</f>
        <v>27</v>
      </c>
    </row>
    <row r="108" spans="2:5" ht="20.100000000000001" customHeight="1" outlineLevel="1" x14ac:dyDescent="0.3">
      <c r="B108" s="150" t="s">
        <v>181</v>
      </c>
      <c r="C108" s="150" t="s">
        <v>396</v>
      </c>
      <c r="D108" s="6" t="s">
        <v>22</v>
      </c>
      <c r="E108" s="7">
        <f>+'LLM ENFE.'!J23</f>
        <v>5</v>
      </c>
    </row>
    <row r="109" spans="2:5" ht="20.100000000000001" customHeight="1" outlineLevel="1" x14ac:dyDescent="0.3">
      <c r="B109" s="150" t="s">
        <v>182</v>
      </c>
      <c r="C109" s="150" t="s">
        <v>397</v>
      </c>
      <c r="D109" s="6" t="s">
        <v>22</v>
      </c>
      <c r="E109" s="7">
        <f>+'LLM ENFE.'!J26</f>
        <v>33</v>
      </c>
    </row>
    <row r="110" spans="2:5" ht="20.100000000000001" customHeight="1" outlineLevel="1" x14ac:dyDescent="0.3">
      <c r="B110" s="150" t="s">
        <v>183</v>
      </c>
      <c r="C110" s="150" t="s">
        <v>307</v>
      </c>
      <c r="D110" s="6" t="s">
        <v>22</v>
      </c>
      <c r="E110" s="7">
        <f>+'LLM ENFE.'!J29</f>
        <v>33</v>
      </c>
    </row>
    <row r="111" spans="2:5" ht="20.100000000000001" customHeight="1" outlineLevel="1" x14ac:dyDescent="0.3">
      <c r="B111" s="150" t="s">
        <v>184</v>
      </c>
      <c r="C111" s="150" t="s">
        <v>580</v>
      </c>
      <c r="D111" s="6" t="s">
        <v>22</v>
      </c>
      <c r="E111" s="7">
        <f>+'LLM ENFE.'!J32</f>
        <v>1</v>
      </c>
    </row>
    <row r="112" spans="2:5" ht="20.100000000000001" customHeight="1" outlineLevel="1" x14ac:dyDescent="0.3">
      <c r="B112" s="150" t="s">
        <v>185</v>
      </c>
      <c r="C112" s="150" t="s">
        <v>187</v>
      </c>
      <c r="D112" s="6" t="s">
        <v>22</v>
      </c>
      <c r="E112" s="7">
        <f>+'LLM ENFE.'!J35</f>
        <v>1</v>
      </c>
    </row>
    <row r="113" spans="2:5" ht="20.100000000000001" customHeight="1" outlineLevel="1" x14ac:dyDescent="0.3">
      <c r="B113" s="150" t="s">
        <v>186</v>
      </c>
      <c r="C113" s="148" t="s">
        <v>579</v>
      </c>
      <c r="D113" s="6" t="s">
        <v>22</v>
      </c>
      <c r="E113" s="7">
        <f>+'LLM ENFE.'!J38</f>
        <v>1</v>
      </c>
    </row>
    <row r="114" spans="2:5" ht="20.100000000000001" customHeight="1" outlineLevel="1" x14ac:dyDescent="0.3">
      <c r="B114" s="150" t="s">
        <v>188</v>
      </c>
      <c r="C114" s="148" t="s">
        <v>578</v>
      </c>
      <c r="D114" s="6" t="s">
        <v>22</v>
      </c>
      <c r="E114" s="7">
        <f>+'LLM ENFE.'!J41</f>
        <v>1</v>
      </c>
    </row>
    <row r="115" spans="2:5" ht="20.100000000000001" customHeight="1" outlineLevel="1" x14ac:dyDescent="0.3">
      <c r="B115" s="150" t="s">
        <v>189</v>
      </c>
      <c r="C115" s="146" t="s">
        <v>64</v>
      </c>
      <c r="D115" s="6" t="s">
        <v>23</v>
      </c>
      <c r="E115" s="7">
        <f>+'LLM ENFE.'!J44</f>
        <v>1057.45</v>
      </c>
    </row>
    <row r="116" spans="2:5" ht="39.9" customHeight="1" outlineLevel="1" x14ac:dyDescent="0.3">
      <c r="B116" s="150" t="s">
        <v>637</v>
      </c>
      <c r="C116" s="148" t="s">
        <v>651</v>
      </c>
      <c r="D116" s="6" t="s">
        <v>603</v>
      </c>
      <c r="E116" s="7">
        <f>+'LLM ENFE.'!J47</f>
        <v>1</v>
      </c>
    </row>
    <row r="117" spans="2:5" ht="20.100000000000001" customHeight="1" x14ac:dyDescent="0.3">
      <c r="B117" s="203" t="s">
        <v>545</v>
      </c>
      <c r="C117" s="155" t="s">
        <v>1</v>
      </c>
      <c r="D117" s="156"/>
      <c r="E117" s="156"/>
    </row>
    <row r="118" spans="2:5" ht="20.100000000000001" customHeight="1" outlineLevel="1" x14ac:dyDescent="0.3">
      <c r="B118" s="150" t="s">
        <v>190</v>
      </c>
      <c r="C118" s="150" t="s">
        <v>65</v>
      </c>
      <c r="D118" s="6" t="s">
        <v>22</v>
      </c>
      <c r="E118" s="7">
        <f>+DAI!J11</f>
        <v>1</v>
      </c>
    </row>
    <row r="119" spans="2:5" ht="20.100000000000001" customHeight="1" outlineLevel="1" x14ac:dyDescent="0.3">
      <c r="B119" s="150" t="s">
        <v>193</v>
      </c>
      <c r="C119" s="150" t="s">
        <v>604</v>
      </c>
      <c r="D119" s="6" t="s">
        <v>22</v>
      </c>
      <c r="E119" s="7">
        <f>+DAI!J14</f>
        <v>1</v>
      </c>
    </row>
    <row r="120" spans="2:5" ht="20.100000000000001" customHeight="1" outlineLevel="1" x14ac:dyDescent="0.3">
      <c r="B120" s="150" t="s">
        <v>194</v>
      </c>
      <c r="C120" s="150" t="s">
        <v>399</v>
      </c>
      <c r="D120" s="6" t="s">
        <v>22</v>
      </c>
      <c r="E120" s="7">
        <f>+DAI!J17</f>
        <v>850</v>
      </c>
    </row>
    <row r="121" spans="2:5" ht="20.100000000000001" customHeight="1" outlineLevel="1" x14ac:dyDescent="0.3">
      <c r="B121" s="150" t="s">
        <v>195</v>
      </c>
      <c r="C121" s="150" t="s">
        <v>400</v>
      </c>
      <c r="D121" s="6" t="s">
        <v>22</v>
      </c>
      <c r="E121" s="7">
        <f>+DAI!J20</f>
        <v>22</v>
      </c>
    </row>
    <row r="122" spans="2:5" ht="20.100000000000001" customHeight="1" outlineLevel="1" x14ac:dyDescent="0.3">
      <c r="B122" s="150" t="s">
        <v>196</v>
      </c>
      <c r="C122" s="150" t="s">
        <v>401</v>
      </c>
      <c r="D122" s="6" t="s">
        <v>22</v>
      </c>
      <c r="E122" s="7">
        <f>+DAI!J23</f>
        <v>49</v>
      </c>
    </row>
    <row r="123" spans="2:5" ht="20.100000000000001" customHeight="1" outlineLevel="1" x14ac:dyDescent="0.3">
      <c r="B123" s="150" t="s">
        <v>197</v>
      </c>
      <c r="C123" s="148" t="s">
        <v>402</v>
      </c>
      <c r="D123" s="6" t="s">
        <v>22</v>
      </c>
      <c r="E123" s="7">
        <f>+DAI!J26</f>
        <v>49</v>
      </c>
    </row>
    <row r="124" spans="2:5" ht="20.100000000000001" customHeight="1" outlineLevel="1" x14ac:dyDescent="0.3">
      <c r="B124" s="150" t="s">
        <v>198</v>
      </c>
      <c r="C124" s="150" t="s">
        <v>2</v>
      </c>
      <c r="D124" s="6" t="s">
        <v>22</v>
      </c>
      <c r="E124" s="7">
        <f>+DAI!J29</f>
        <v>10</v>
      </c>
    </row>
    <row r="125" spans="2:5" ht="20.100000000000001" customHeight="1" outlineLevel="1" x14ac:dyDescent="0.3">
      <c r="B125" s="150" t="s">
        <v>199</v>
      </c>
      <c r="C125" s="150" t="s">
        <v>340</v>
      </c>
      <c r="D125" s="6" t="s">
        <v>22</v>
      </c>
      <c r="E125" s="7">
        <f>+DAI!J32</f>
        <v>8</v>
      </c>
    </row>
    <row r="126" spans="2:5" ht="20.100000000000001" customHeight="1" outlineLevel="1" x14ac:dyDescent="0.3">
      <c r="B126" s="150" t="s">
        <v>200</v>
      </c>
      <c r="C126" s="150" t="s">
        <v>338</v>
      </c>
      <c r="D126" s="6" t="s">
        <v>22</v>
      </c>
      <c r="E126" s="7">
        <f>+DAI!J35</f>
        <v>8</v>
      </c>
    </row>
    <row r="127" spans="2:5" ht="20.100000000000001" customHeight="1" outlineLevel="1" x14ac:dyDescent="0.3">
      <c r="B127" s="150" t="s">
        <v>201</v>
      </c>
      <c r="C127" s="150" t="s">
        <v>341</v>
      </c>
      <c r="D127" s="6" t="s">
        <v>22</v>
      </c>
      <c r="E127" s="7">
        <f>+DAI!J38</f>
        <v>4</v>
      </c>
    </row>
    <row r="128" spans="2:5" ht="20.100000000000001" customHeight="1" outlineLevel="1" x14ac:dyDescent="0.3">
      <c r="B128" s="150" t="s">
        <v>202</v>
      </c>
      <c r="C128" s="150" t="s">
        <v>306</v>
      </c>
      <c r="D128" s="6" t="s">
        <v>22</v>
      </c>
      <c r="E128" s="7">
        <f>+DAI!J41</f>
        <v>34</v>
      </c>
    </row>
    <row r="129" spans="2:5" ht="20.100000000000001" customHeight="1" outlineLevel="1" x14ac:dyDescent="0.3">
      <c r="B129" s="150" t="s">
        <v>203</v>
      </c>
      <c r="C129" s="150" t="s">
        <v>191</v>
      </c>
      <c r="D129" s="6" t="s">
        <v>22</v>
      </c>
      <c r="E129" s="7">
        <f>+DAI!J44</f>
        <v>6</v>
      </c>
    </row>
    <row r="130" spans="2:5" ht="20.100000000000001" customHeight="1" outlineLevel="1" x14ac:dyDescent="0.3">
      <c r="B130" s="150" t="s">
        <v>204</v>
      </c>
      <c r="C130" s="150" t="s">
        <v>192</v>
      </c>
      <c r="D130" s="6" t="s">
        <v>22</v>
      </c>
      <c r="E130" s="7">
        <f>+DAI!J47</f>
        <v>6</v>
      </c>
    </row>
    <row r="131" spans="2:5" ht="20.100000000000001" customHeight="1" outlineLevel="1" x14ac:dyDescent="0.3">
      <c r="B131" s="150" t="s">
        <v>205</v>
      </c>
      <c r="C131" s="150" t="s">
        <v>403</v>
      </c>
      <c r="D131" s="6" t="s">
        <v>22</v>
      </c>
      <c r="E131" s="7">
        <f>+DAI!J50</f>
        <v>4</v>
      </c>
    </row>
    <row r="132" spans="2:5" ht="20.100000000000001" customHeight="1" outlineLevel="1" x14ac:dyDescent="0.3">
      <c r="B132" s="150" t="s">
        <v>206</v>
      </c>
      <c r="C132" s="146" t="s">
        <v>66</v>
      </c>
      <c r="D132" s="6" t="s">
        <v>22</v>
      </c>
      <c r="E132" s="7">
        <f>+DAI!J53</f>
        <v>13</v>
      </c>
    </row>
    <row r="133" spans="2:5" ht="20.100000000000001" customHeight="1" outlineLevel="1" x14ac:dyDescent="0.3">
      <c r="B133" s="150" t="s">
        <v>207</v>
      </c>
      <c r="C133" s="150" t="s">
        <v>67</v>
      </c>
      <c r="D133" s="6" t="s">
        <v>22</v>
      </c>
      <c r="E133" s="7">
        <f>+DAI!J56</f>
        <v>13</v>
      </c>
    </row>
    <row r="134" spans="2:5" ht="20.100000000000001" customHeight="1" outlineLevel="1" x14ac:dyDescent="0.3">
      <c r="B134" s="150" t="s">
        <v>337</v>
      </c>
      <c r="C134" s="148" t="s">
        <v>68</v>
      </c>
      <c r="D134" s="6" t="s">
        <v>22</v>
      </c>
      <c r="E134" s="7">
        <f>+DAI!J56</f>
        <v>13</v>
      </c>
    </row>
    <row r="135" spans="2:5" ht="20.100000000000001" customHeight="1" outlineLevel="1" x14ac:dyDescent="0.3">
      <c r="B135" s="150" t="s">
        <v>339</v>
      </c>
      <c r="C135" s="148" t="s">
        <v>70</v>
      </c>
      <c r="D135" s="6" t="s">
        <v>22</v>
      </c>
      <c r="E135" s="7">
        <f>+DAI!J62</f>
        <v>49</v>
      </c>
    </row>
    <row r="136" spans="2:5" ht="20.100000000000001" customHeight="1" outlineLevel="1" x14ac:dyDescent="0.3">
      <c r="B136" s="150" t="s">
        <v>398</v>
      </c>
      <c r="C136" s="147" t="s">
        <v>69</v>
      </c>
      <c r="D136" s="6" t="s">
        <v>23</v>
      </c>
      <c r="E136" s="7">
        <f>+DAI!J65</f>
        <v>10183.288639999999</v>
      </c>
    </row>
    <row r="137" spans="2:5" ht="39.9" customHeight="1" outlineLevel="1" x14ac:dyDescent="0.3">
      <c r="B137" s="150" t="s">
        <v>617</v>
      </c>
      <c r="C137" s="148" t="s">
        <v>650</v>
      </c>
      <c r="D137" s="6" t="s">
        <v>603</v>
      </c>
      <c r="E137" s="7">
        <f>+DAI!J68</f>
        <v>1</v>
      </c>
    </row>
    <row r="138" spans="2:5" ht="20.100000000000001" customHeight="1" x14ac:dyDescent="0.3">
      <c r="B138" s="203" t="s">
        <v>546</v>
      </c>
      <c r="C138" s="155" t="s">
        <v>3</v>
      </c>
      <c r="D138" s="162"/>
      <c r="E138" s="162"/>
    </row>
    <row r="139" spans="2:5" ht="20.100000000000001" customHeight="1" outlineLevel="1" x14ac:dyDescent="0.3">
      <c r="B139" s="150" t="s">
        <v>411</v>
      </c>
      <c r="C139" s="150" t="s">
        <v>342</v>
      </c>
      <c r="D139" s="6" t="s">
        <v>22</v>
      </c>
      <c r="E139" s="7">
        <f>+'SONIDO PERIFONEO'!J11</f>
        <v>1</v>
      </c>
    </row>
    <row r="140" spans="2:5" ht="20.100000000000001" customHeight="1" outlineLevel="1" x14ac:dyDescent="0.3">
      <c r="B140" s="150" t="s">
        <v>412</v>
      </c>
      <c r="C140" s="150" t="s">
        <v>404</v>
      </c>
      <c r="D140" s="6" t="s">
        <v>22</v>
      </c>
      <c r="E140" s="7">
        <f>+'SONIDO PERIFONEO'!J14</f>
        <v>1</v>
      </c>
    </row>
    <row r="141" spans="2:5" ht="20.100000000000001" customHeight="1" outlineLevel="1" x14ac:dyDescent="0.3">
      <c r="B141" s="150" t="s">
        <v>413</v>
      </c>
      <c r="C141" s="150" t="s">
        <v>343</v>
      </c>
      <c r="D141" s="6" t="s">
        <v>22</v>
      </c>
      <c r="E141" s="7">
        <f>+'SONIDO PERIFONEO'!J17</f>
        <v>12</v>
      </c>
    </row>
    <row r="142" spans="2:5" ht="20.100000000000001" customHeight="1" outlineLevel="1" x14ac:dyDescent="0.3">
      <c r="B142" s="150" t="s">
        <v>414</v>
      </c>
      <c r="C142" s="150" t="s">
        <v>405</v>
      </c>
      <c r="D142" s="6" t="s">
        <v>22</v>
      </c>
      <c r="E142" s="7">
        <f>+'SONIDO PERIFONEO'!J20</f>
        <v>8</v>
      </c>
    </row>
    <row r="143" spans="2:5" ht="20.100000000000001" customHeight="1" outlineLevel="1" x14ac:dyDescent="0.3">
      <c r="B143" s="150" t="s">
        <v>285</v>
      </c>
      <c r="C143" s="150" t="s">
        <v>344</v>
      </c>
      <c r="D143" s="6" t="s">
        <v>22</v>
      </c>
      <c r="E143" s="7">
        <f>+'SONIDO PERIFONEO'!J23</f>
        <v>113</v>
      </c>
    </row>
    <row r="144" spans="2:5" ht="20.100000000000001" customHeight="1" outlineLevel="1" x14ac:dyDescent="0.3">
      <c r="B144" s="150" t="s">
        <v>286</v>
      </c>
      <c r="C144" s="150" t="s">
        <v>406</v>
      </c>
      <c r="D144" s="6" t="s">
        <v>22</v>
      </c>
      <c r="E144" s="7">
        <f>+'SONIDO PERIFONEO'!J26</f>
        <v>1</v>
      </c>
    </row>
    <row r="145" spans="2:5" ht="20.100000000000001" customHeight="1" outlineLevel="1" x14ac:dyDescent="0.3">
      <c r="B145" s="150" t="s">
        <v>287</v>
      </c>
      <c r="C145" s="150" t="s">
        <v>345</v>
      </c>
      <c r="D145" s="6" t="s">
        <v>22</v>
      </c>
      <c r="E145" s="7">
        <f>+'SONIDO PERIFONEO'!J29</f>
        <v>11</v>
      </c>
    </row>
    <row r="146" spans="2:5" ht="20.100000000000001" customHeight="1" outlineLevel="1" x14ac:dyDescent="0.3">
      <c r="B146" s="150" t="s">
        <v>415</v>
      </c>
      <c r="C146" s="147" t="s">
        <v>71</v>
      </c>
      <c r="D146" s="6" t="s">
        <v>23</v>
      </c>
      <c r="E146" s="7">
        <f>+'SONIDO PERIFONEO'!J32</f>
        <v>561.34188000000006</v>
      </c>
    </row>
    <row r="147" spans="2:5" s="140" customFormat="1" ht="20.100000000000001" customHeight="1" outlineLevel="1" x14ac:dyDescent="0.3">
      <c r="B147" s="163" t="s">
        <v>288</v>
      </c>
      <c r="C147" s="164" t="s">
        <v>407</v>
      </c>
      <c r="D147" s="165"/>
      <c r="E147" s="166"/>
    </row>
    <row r="148" spans="2:5" ht="20.100000000000001" customHeight="1" outlineLevel="1" x14ac:dyDescent="0.3">
      <c r="B148" s="150" t="s">
        <v>416</v>
      </c>
      <c r="C148" s="147" t="s">
        <v>408</v>
      </c>
      <c r="D148" s="6" t="s">
        <v>22</v>
      </c>
      <c r="E148" s="7">
        <f>+'SONIDO PERIFONEO'!J36</f>
        <v>4</v>
      </c>
    </row>
    <row r="149" spans="2:5" ht="20.100000000000001" customHeight="1" outlineLevel="1" x14ac:dyDescent="0.3">
      <c r="B149" s="150" t="s">
        <v>417</v>
      </c>
      <c r="C149" s="147" t="s">
        <v>609</v>
      </c>
      <c r="D149" s="6" t="s">
        <v>22</v>
      </c>
      <c r="E149" s="7">
        <f>+'SONIDO PERIFONEO'!J39</f>
        <v>2</v>
      </c>
    </row>
    <row r="150" spans="2:5" ht="20.100000000000001" customHeight="1" outlineLevel="1" x14ac:dyDescent="0.3">
      <c r="B150" s="150" t="s">
        <v>418</v>
      </c>
      <c r="C150" s="147" t="s">
        <v>610</v>
      </c>
      <c r="D150" s="6" t="s">
        <v>22</v>
      </c>
      <c r="E150" s="7">
        <f>+'SONIDO PERIFONEO'!J42</f>
        <v>1</v>
      </c>
    </row>
    <row r="151" spans="2:5" ht="20.100000000000001" customHeight="1" outlineLevel="1" x14ac:dyDescent="0.3">
      <c r="B151" s="150" t="s">
        <v>419</v>
      </c>
      <c r="C151" s="148" t="s">
        <v>409</v>
      </c>
      <c r="D151" s="6" t="s">
        <v>22</v>
      </c>
      <c r="E151" s="7">
        <f>+'SONIDO PERIFONEO'!J45</f>
        <v>12</v>
      </c>
    </row>
    <row r="152" spans="2:5" ht="20.100000000000001" customHeight="1" outlineLevel="1" x14ac:dyDescent="0.3">
      <c r="B152" s="150" t="s">
        <v>611</v>
      </c>
      <c r="C152" s="147" t="s">
        <v>410</v>
      </c>
      <c r="D152" s="6" t="s">
        <v>22</v>
      </c>
      <c r="E152" s="7">
        <f>+'SONIDO PERIFONEO'!J48</f>
        <v>11</v>
      </c>
    </row>
    <row r="153" spans="2:5" ht="20.100000000000001" customHeight="1" outlineLevel="1" x14ac:dyDescent="0.3">
      <c r="B153" s="150" t="s">
        <v>420</v>
      </c>
      <c r="C153" s="147" t="s">
        <v>346</v>
      </c>
      <c r="D153" s="6" t="s">
        <v>22</v>
      </c>
      <c r="E153" s="7">
        <f>+'SONIDO PERIFONEO'!J51</f>
        <v>2</v>
      </c>
    </row>
    <row r="154" spans="2:5" ht="37.5" customHeight="1" outlineLevel="1" x14ac:dyDescent="0.3">
      <c r="B154" s="150" t="s">
        <v>618</v>
      </c>
      <c r="C154" s="148" t="s">
        <v>649</v>
      </c>
      <c r="D154" s="6" t="s">
        <v>603</v>
      </c>
      <c r="E154" s="7">
        <f>+'SONIDO PERIFONEO'!J54</f>
        <v>1</v>
      </c>
    </row>
    <row r="155" spans="2:5" ht="20.100000000000001" customHeight="1" x14ac:dyDescent="0.3">
      <c r="B155" s="203" t="s">
        <v>547</v>
      </c>
      <c r="C155" s="155" t="s">
        <v>4</v>
      </c>
      <c r="D155" s="156"/>
      <c r="E155" s="156"/>
    </row>
    <row r="156" spans="2:5" ht="20.100000000000001" customHeight="1" outlineLevel="1" x14ac:dyDescent="0.3">
      <c r="B156" s="150" t="s">
        <v>211</v>
      </c>
      <c r="C156" s="150" t="s">
        <v>6</v>
      </c>
      <c r="D156" s="6" t="s">
        <v>22</v>
      </c>
      <c r="E156" s="7">
        <f>+'RELOJ SINC.'!J14</f>
        <v>1</v>
      </c>
    </row>
    <row r="157" spans="2:5" ht="20.100000000000001" customHeight="1" outlineLevel="1" x14ac:dyDescent="0.3">
      <c r="B157" s="150" t="s">
        <v>212</v>
      </c>
      <c r="C157" s="150" t="s">
        <v>72</v>
      </c>
      <c r="D157" s="6" t="s">
        <v>22</v>
      </c>
      <c r="E157" s="7">
        <f>+'RELOJ SINC.'!J11</f>
        <v>113</v>
      </c>
    </row>
    <row r="158" spans="2:5" ht="20.100000000000001" customHeight="1" outlineLevel="1" x14ac:dyDescent="0.3">
      <c r="B158" s="150" t="s">
        <v>213</v>
      </c>
      <c r="C158" s="150" t="s">
        <v>5</v>
      </c>
      <c r="D158" s="6" t="s">
        <v>22</v>
      </c>
      <c r="E158" s="7">
        <f>+'RELOJ SINC.'!J17</f>
        <v>3</v>
      </c>
    </row>
    <row r="159" spans="2:5" ht="37.5" customHeight="1" outlineLevel="1" x14ac:dyDescent="0.3">
      <c r="B159" s="150" t="s">
        <v>619</v>
      </c>
      <c r="C159" s="148" t="s">
        <v>652</v>
      </c>
      <c r="D159" s="6" t="s">
        <v>603</v>
      </c>
      <c r="E159" s="7">
        <f>+'RELOJ SINC.'!J20</f>
        <v>1</v>
      </c>
    </row>
    <row r="160" spans="2:5" ht="20.100000000000001" customHeight="1" x14ac:dyDescent="0.3">
      <c r="B160" s="203" t="s">
        <v>548</v>
      </c>
      <c r="C160" s="155" t="s">
        <v>7</v>
      </c>
      <c r="D160" s="156"/>
      <c r="E160" s="156"/>
    </row>
    <row r="161" spans="2:5" ht="20.100000000000001" customHeight="1" outlineLevel="1" x14ac:dyDescent="0.3">
      <c r="B161" s="150" t="s">
        <v>208</v>
      </c>
      <c r="C161" s="150" t="s">
        <v>80</v>
      </c>
      <c r="D161" s="6" t="s">
        <v>22</v>
      </c>
      <c r="E161" s="7">
        <f>+CONECTIVIDAD!J11</f>
        <v>4</v>
      </c>
    </row>
    <row r="162" spans="2:5" ht="20.100000000000001" customHeight="1" outlineLevel="1" x14ac:dyDescent="0.3">
      <c r="B162" s="150" t="s">
        <v>209</v>
      </c>
      <c r="C162" s="150" t="s">
        <v>81</v>
      </c>
      <c r="D162" s="6" t="s">
        <v>22</v>
      </c>
      <c r="E162" s="7">
        <f>+CONECTIVIDAD!J14</f>
        <v>21</v>
      </c>
    </row>
    <row r="163" spans="2:5" ht="20.100000000000001" customHeight="1" outlineLevel="1" x14ac:dyDescent="0.3">
      <c r="B163" s="150" t="s">
        <v>210</v>
      </c>
      <c r="C163" s="148" t="s">
        <v>82</v>
      </c>
      <c r="D163" s="6" t="s">
        <v>22</v>
      </c>
      <c r="E163" s="7">
        <f>+CONECTIVIDAD!J17</f>
        <v>1</v>
      </c>
    </row>
    <row r="164" spans="2:5" ht="20.100000000000001" customHeight="1" outlineLevel="1" x14ac:dyDescent="0.3">
      <c r="B164" s="150" t="s">
        <v>214</v>
      </c>
      <c r="C164" s="148" t="s">
        <v>83</v>
      </c>
      <c r="D164" s="6" t="s">
        <v>22</v>
      </c>
      <c r="E164" s="7">
        <f>+CONECTIVIDAD!J20</f>
        <v>1</v>
      </c>
    </row>
    <row r="165" spans="2:5" ht="20.100000000000001" customHeight="1" outlineLevel="1" x14ac:dyDescent="0.3">
      <c r="B165" s="150" t="s">
        <v>215</v>
      </c>
      <c r="C165" s="150" t="s">
        <v>84</v>
      </c>
      <c r="D165" s="6" t="s">
        <v>22</v>
      </c>
      <c r="E165" s="7">
        <f>+CONECTIVIDAD!J23</f>
        <v>1</v>
      </c>
    </row>
    <row r="166" spans="2:5" ht="20.100000000000001" customHeight="1" outlineLevel="1" x14ac:dyDescent="0.3">
      <c r="B166" s="150" t="s">
        <v>216</v>
      </c>
      <c r="C166" s="150" t="s">
        <v>85</v>
      </c>
      <c r="D166" s="6" t="s">
        <v>22</v>
      </c>
      <c r="E166" s="7">
        <f>+CONECTIVIDAD!J26</f>
        <v>1</v>
      </c>
    </row>
    <row r="167" spans="2:5" ht="20.100000000000001" customHeight="1" outlineLevel="1" x14ac:dyDescent="0.3">
      <c r="B167" s="150" t="s">
        <v>217</v>
      </c>
      <c r="C167" s="150" t="s">
        <v>73</v>
      </c>
      <c r="D167" s="6" t="s">
        <v>22</v>
      </c>
      <c r="E167" s="7">
        <f>+CONECTIVIDAD!J29</f>
        <v>19</v>
      </c>
    </row>
    <row r="168" spans="2:5" ht="20.100000000000001" customHeight="1" outlineLevel="1" x14ac:dyDescent="0.3">
      <c r="B168" s="150" t="s">
        <v>218</v>
      </c>
      <c r="C168" s="148" t="s">
        <v>577</v>
      </c>
      <c r="D168" s="6" t="s">
        <v>22</v>
      </c>
      <c r="E168" s="7">
        <f>+CONECTIVIDAD!J32</f>
        <v>1</v>
      </c>
    </row>
    <row r="169" spans="2:5" ht="20.100000000000001" customHeight="1" outlineLevel="1" x14ac:dyDescent="0.3">
      <c r="B169" s="150" t="s">
        <v>612</v>
      </c>
      <c r="C169" s="148" t="s">
        <v>613</v>
      </c>
      <c r="D169" s="6" t="s">
        <v>22</v>
      </c>
      <c r="E169" s="7">
        <f>+CONECTIVIDAD!J35</f>
        <v>1</v>
      </c>
    </row>
    <row r="170" spans="2:5" ht="37.5" customHeight="1" outlineLevel="1" x14ac:dyDescent="0.3">
      <c r="B170" s="150" t="s">
        <v>620</v>
      </c>
      <c r="C170" s="148" t="s">
        <v>653</v>
      </c>
      <c r="D170" s="6" t="s">
        <v>603</v>
      </c>
      <c r="E170" s="7">
        <f>+CONECTIVIDAD!J38</f>
        <v>1</v>
      </c>
    </row>
    <row r="171" spans="2:5" ht="20.100000000000001" customHeight="1" x14ac:dyDescent="0.3">
      <c r="B171" s="203" t="s">
        <v>549</v>
      </c>
      <c r="C171" s="155" t="s">
        <v>118</v>
      </c>
      <c r="D171" s="156"/>
      <c r="E171" s="156"/>
    </row>
    <row r="172" spans="2:5" ht="20.100000000000001" customHeight="1" outlineLevel="1" x14ac:dyDescent="0.3">
      <c r="B172" s="150" t="s">
        <v>219</v>
      </c>
      <c r="C172" s="150" t="s">
        <v>421</v>
      </c>
      <c r="D172" s="6" t="s">
        <v>22</v>
      </c>
      <c r="E172" s="7">
        <f>+'SIST. VHF-HF'!J11</f>
        <v>1</v>
      </c>
    </row>
    <row r="173" spans="2:5" ht="20.100000000000001" customHeight="1" outlineLevel="1" x14ac:dyDescent="0.3">
      <c r="B173" s="150" t="s">
        <v>220</v>
      </c>
      <c r="C173" s="150" t="s">
        <v>422</v>
      </c>
      <c r="D173" s="6" t="s">
        <v>22</v>
      </c>
      <c r="E173" s="7">
        <f>+'SIST. VHF-HF'!J14</f>
        <v>1</v>
      </c>
    </row>
    <row r="174" spans="2:5" ht="20.100000000000001" customHeight="1" outlineLevel="1" x14ac:dyDescent="0.3">
      <c r="B174" s="150" t="s">
        <v>221</v>
      </c>
      <c r="C174" s="150" t="s">
        <v>228</v>
      </c>
      <c r="D174" s="6" t="s">
        <v>22</v>
      </c>
      <c r="E174" s="7">
        <f>+'SIST. VHF-HF'!J17</f>
        <v>1</v>
      </c>
    </row>
    <row r="175" spans="2:5" ht="20.100000000000001" customHeight="1" outlineLevel="1" x14ac:dyDescent="0.3">
      <c r="B175" s="150" t="s">
        <v>222</v>
      </c>
      <c r="C175" s="150" t="s">
        <v>119</v>
      </c>
      <c r="D175" s="6" t="s">
        <v>22</v>
      </c>
      <c r="E175" s="7">
        <f>+'SIST. VHF-HF'!J20</f>
        <v>4</v>
      </c>
    </row>
    <row r="176" spans="2:5" ht="20.100000000000001" customHeight="1" outlineLevel="1" x14ac:dyDescent="0.3">
      <c r="B176" s="150" t="s">
        <v>223</v>
      </c>
      <c r="C176" s="150" t="s">
        <v>229</v>
      </c>
      <c r="D176" s="6" t="s">
        <v>22</v>
      </c>
      <c r="E176" s="7">
        <f>+'SIST. VHF-HF'!J23</f>
        <v>1</v>
      </c>
    </row>
    <row r="177" spans="2:5" ht="20.100000000000001" customHeight="1" outlineLevel="1" x14ac:dyDescent="0.3">
      <c r="B177" s="150" t="s">
        <v>224</v>
      </c>
      <c r="C177" s="150" t="s">
        <v>230</v>
      </c>
      <c r="D177" s="6" t="s">
        <v>22</v>
      </c>
      <c r="E177" s="7">
        <f>+'SIST. VHF-HF'!J26</f>
        <v>1</v>
      </c>
    </row>
    <row r="178" spans="2:5" ht="20.100000000000001" customHeight="1" outlineLevel="1" x14ac:dyDescent="0.3">
      <c r="B178" s="150" t="s">
        <v>225</v>
      </c>
      <c r="C178" s="150" t="s">
        <v>79</v>
      </c>
      <c r="D178" s="6" t="s">
        <v>22</v>
      </c>
      <c r="E178" s="7">
        <f>+'SIST. VHF-HF'!J29</f>
        <v>1</v>
      </c>
    </row>
    <row r="179" spans="2:5" ht="20.100000000000001" customHeight="1" outlineLevel="1" x14ac:dyDescent="0.3">
      <c r="B179" s="150" t="s">
        <v>226</v>
      </c>
      <c r="C179" s="150" t="s">
        <v>348</v>
      </c>
      <c r="D179" s="6" t="s">
        <v>22</v>
      </c>
      <c r="E179" s="7">
        <f>+'SIST. VHF-HF'!J32</f>
        <v>1</v>
      </c>
    </row>
    <row r="180" spans="2:5" ht="20.100000000000001" customHeight="1" outlineLevel="1" x14ac:dyDescent="0.3">
      <c r="B180" s="150" t="s">
        <v>227</v>
      </c>
      <c r="C180" s="150" t="s">
        <v>314</v>
      </c>
      <c r="D180" s="6" t="s">
        <v>23</v>
      </c>
      <c r="E180" s="7">
        <f>+'SIST. VHF-HF'!J35</f>
        <v>142</v>
      </c>
    </row>
    <row r="181" spans="2:5" ht="20.100000000000001" customHeight="1" outlineLevel="1" x14ac:dyDescent="0.3">
      <c r="B181" s="150" t="s">
        <v>313</v>
      </c>
      <c r="C181" s="150" t="s">
        <v>231</v>
      </c>
      <c r="D181" s="6" t="s">
        <v>22</v>
      </c>
      <c r="E181" s="7">
        <f>+'SIST. VHF-HF'!J39</f>
        <v>1</v>
      </c>
    </row>
    <row r="182" spans="2:5" ht="37.5" customHeight="1" outlineLevel="1" x14ac:dyDescent="0.3">
      <c r="B182" s="150" t="s">
        <v>347</v>
      </c>
      <c r="C182" s="148" t="s">
        <v>654</v>
      </c>
      <c r="D182" s="6" t="s">
        <v>603</v>
      </c>
      <c r="E182" s="7">
        <f>+'SIST. VHF-HF'!J42</f>
        <v>1</v>
      </c>
    </row>
    <row r="183" spans="2:5" ht="20.100000000000001" customHeight="1" x14ac:dyDescent="0.3">
      <c r="B183" s="203" t="s">
        <v>550</v>
      </c>
      <c r="C183" s="155" t="s">
        <v>8</v>
      </c>
      <c r="D183" s="156"/>
      <c r="E183" s="156"/>
    </row>
    <row r="184" spans="2:5" ht="20.100000000000001" customHeight="1" outlineLevel="1" x14ac:dyDescent="0.3">
      <c r="B184" s="150" t="s">
        <v>232</v>
      </c>
      <c r="C184" s="150" t="s">
        <v>86</v>
      </c>
      <c r="D184" s="6" t="s">
        <v>22</v>
      </c>
      <c r="E184" s="7">
        <f>+'SIST. TV- TELEPRES'!J11</f>
        <v>1</v>
      </c>
    </row>
    <row r="185" spans="2:5" ht="20.100000000000001" customHeight="1" outlineLevel="1" x14ac:dyDescent="0.3">
      <c r="B185" s="150" t="s">
        <v>233</v>
      </c>
      <c r="C185" s="150" t="s">
        <v>87</v>
      </c>
      <c r="D185" s="6" t="s">
        <v>22</v>
      </c>
      <c r="E185" s="7">
        <f>+'SIST. TV- TELEPRES'!J14</f>
        <v>1</v>
      </c>
    </row>
    <row r="186" spans="2:5" ht="20.100000000000001" customHeight="1" outlineLevel="1" x14ac:dyDescent="0.3">
      <c r="B186" s="150" t="s">
        <v>234</v>
      </c>
      <c r="C186" s="150" t="s">
        <v>88</v>
      </c>
      <c r="D186" s="6" t="s">
        <v>22</v>
      </c>
      <c r="E186" s="7">
        <f>+'SIST. TV- TELEPRES'!J17</f>
        <v>1</v>
      </c>
    </row>
    <row r="187" spans="2:5" ht="20.100000000000001" customHeight="1" outlineLevel="1" x14ac:dyDescent="0.3">
      <c r="B187" s="150" t="s">
        <v>235</v>
      </c>
      <c r="C187" s="150" t="s">
        <v>315</v>
      </c>
      <c r="D187" s="6" t="s">
        <v>22</v>
      </c>
      <c r="E187" s="7">
        <f>+'SIST. TV- TELEPRES'!J20</f>
        <v>75</v>
      </c>
    </row>
    <row r="188" spans="2:5" ht="20.100000000000001" customHeight="1" outlineLevel="1" x14ac:dyDescent="0.3">
      <c r="B188" s="150" t="s">
        <v>236</v>
      </c>
      <c r="C188" s="147" t="s">
        <v>104</v>
      </c>
      <c r="D188" s="6" t="s">
        <v>23</v>
      </c>
      <c r="E188" s="7">
        <f>+'SIST. TV- TELEPRES'!J23</f>
        <v>308</v>
      </c>
    </row>
    <row r="189" spans="2:5" ht="20.100000000000001" customHeight="1" outlineLevel="1" x14ac:dyDescent="0.3">
      <c r="B189" s="150" t="s">
        <v>237</v>
      </c>
      <c r="C189" s="150" t="s">
        <v>89</v>
      </c>
      <c r="D189" s="6" t="s">
        <v>22</v>
      </c>
      <c r="E189" s="7">
        <f>+'SIST. TV- TELEPRES'!J26</f>
        <v>1</v>
      </c>
    </row>
    <row r="190" spans="2:5" ht="39.9" customHeight="1" outlineLevel="1" x14ac:dyDescent="0.3">
      <c r="B190" s="150" t="s">
        <v>622</v>
      </c>
      <c r="C190" s="148" t="s">
        <v>655</v>
      </c>
      <c r="D190" s="6" t="s">
        <v>603</v>
      </c>
      <c r="E190" s="7">
        <f>+'SIST. TV- TELEPRES'!J29</f>
        <v>1</v>
      </c>
    </row>
    <row r="191" spans="2:5" ht="20.100000000000001" customHeight="1" x14ac:dyDescent="0.3">
      <c r="B191" s="203" t="s">
        <v>551</v>
      </c>
      <c r="C191" s="155" t="s">
        <v>331</v>
      </c>
      <c r="D191" s="156"/>
      <c r="E191" s="156"/>
    </row>
    <row r="192" spans="2:5" ht="20.100000000000001" customHeight="1" outlineLevel="1" x14ac:dyDescent="0.3">
      <c r="B192" s="150" t="s">
        <v>238</v>
      </c>
      <c r="C192" s="150" t="s">
        <v>90</v>
      </c>
      <c r="D192" s="6" t="s">
        <v>22</v>
      </c>
      <c r="E192" s="7">
        <f>+'SIST. TV- TELEPRES'!J33</f>
        <v>1</v>
      </c>
    </row>
    <row r="193" spans="2:5" ht="20.100000000000001" customHeight="1" outlineLevel="1" x14ac:dyDescent="0.3">
      <c r="B193" s="150" t="s">
        <v>239</v>
      </c>
      <c r="C193" s="150" t="s">
        <v>74</v>
      </c>
      <c r="D193" s="6" t="s">
        <v>22</v>
      </c>
      <c r="E193" s="7">
        <f>+'SIST. TV- TELEPRES'!J36</f>
        <v>1</v>
      </c>
    </row>
    <row r="194" spans="2:5" ht="20.100000000000001" customHeight="1" outlineLevel="1" x14ac:dyDescent="0.3">
      <c r="B194" s="150" t="s">
        <v>240</v>
      </c>
      <c r="C194" s="150" t="s">
        <v>423</v>
      </c>
      <c r="D194" s="6" t="s">
        <v>22</v>
      </c>
      <c r="E194" s="7">
        <f>+'SIST. TV- TELEPRES'!J39</f>
        <v>1</v>
      </c>
    </row>
    <row r="195" spans="2:5" ht="39.9" customHeight="1" outlineLevel="1" x14ac:dyDescent="0.3">
      <c r="B195" s="150" t="s">
        <v>623</v>
      </c>
      <c r="C195" s="148" t="s">
        <v>657</v>
      </c>
      <c r="D195" s="6" t="s">
        <v>603</v>
      </c>
      <c r="E195" s="7">
        <f>+'SIST. TV- TELEPRES'!J42</f>
        <v>1</v>
      </c>
    </row>
    <row r="196" spans="2:5" ht="20.100000000000001" customHeight="1" x14ac:dyDescent="0.3">
      <c r="B196" s="203" t="s">
        <v>552</v>
      </c>
      <c r="C196" s="155" t="s">
        <v>241</v>
      </c>
      <c r="D196" s="156"/>
      <c r="E196" s="156"/>
    </row>
    <row r="197" spans="2:5" ht="20.100000000000001" customHeight="1" outlineLevel="1" x14ac:dyDescent="0.3">
      <c r="B197" s="150" t="s">
        <v>290</v>
      </c>
      <c r="C197" s="150" t="s">
        <v>349</v>
      </c>
      <c r="D197" s="6" t="s">
        <v>22</v>
      </c>
      <c r="E197" s="7">
        <f>+'SIST-DET-EXT-CD'!J11</f>
        <v>1</v>
      </c>
    </row>
    <row r="198" spans="2:5" ht="20.100000000000001" customHeight="1" outlineLevel="1" x14ac:dyDescent="0.3">
      <c r="B198" s="150" t="s">
        <v>291</v>
      </c>
      <c r="C198" s="150" t="s">
        <v>350</v>
      </c>
      <c r="D198" s="6" t="s">
        <v>22</v>
      </c>
      <c r="E198" s="7">
        <f>+'SIST-DET-EXT-CD'!J14</f>
        <v>1</v>
      </c>
    </row>
    <row r="199" spans="2:5" ht="20.100000000000001" customHeight="1" outlineLevel="1" x14ac:dyDescent="0.3">
      <c r="B199" s="150" t="s">
        <v>292</v>
      </c>
      <c r="C199" s="150" t="s">
        <v>242</v>
      </c>
      <c r="D199" s="6" t="s">
        <v>22</v>
      </c>
      <c r="E199" s="7">
        <f>+'SIST-DET-EXT-CD'!J17</f>
        <v>1</v>
      </c>
    </row>
    <row r="200" spans="2:5" ht="20.100000000000001" customHeight="1" outlineLevel="1" x14ac:dyDescent="0.3">
      <c r="B200" s="150" t="s">
        <v>293</v>
      </c>
      <c r="C200" s="150" t="s">
        <v>243</v>
      </c>
      <c r="D200" s="6" t="s">
        <v>22</v>
      </c>
      <c r="E200" s="7">
        <f>+'SIST-DET-EXT-CD'!J20</f>
        <v>1</v>
      </c>
    </row>
    <row r="201" spans="2:5" ht="20.100000000000001" customHeight="1" outlineLevel="1" x14ac:dyDescent="0.3">
      <c r="B201" s="150" t="s">
        <v>294</v>
      </c>
      <c r="C201" s="150" t="s">
        <v>351</v>
      </c>
      <c r="D201" s="6" t="s">
        <v>22</v>
      </c>
      <c r="E201" s="7">
        <f>+'SIST-DET-EXT-CD'!J20</f>
        <v>1</v>
      </c>
    </row>
    <row r="202" spans="2:5" ht="20.100000000000001" customHeight="1" outlineLevel="1" x14ac:dyDescent="0.3">
      <c r="B202" s="150" t="s">
        <v>295</v>
      </c>
      <c r="C202" s="150" t="s">
        <v>192</v>
      </c>
      <c r="D202" s="6" t="s">
        <v>22</v>
      </c>
      <c r="E202" s="7">
        <f>+'SIST-DET-EXT-CD'!J26</f>
        <v>1</v>
      </c>
    </row>
    <row r="203" spans="2:5" ht="20.100000000000001" customHeight="1" outlineLevel="1" x14ac:dyDescent="0.3">
      <c r="B203" s="150" t="s">
        <v>296</v>
      </c>
      <c r="C203" s="150" t="s">
        <v>191</v>
      </c>
      <c r="D203" s="6" t="s">
        <v>22</v>
      </c>
      <c r="E203" s="7">
        <f>+'SIST-DET-EXT-CD'!J29</f>
        <v>1</v>
      </c>
    </row>
    <row r="204" spans="2:5" ht="20.100000000000001" customHeight="1" outlineLevel="1" x14ac:dyDescent="0.3">
      <c r="B204" s="150" t="s">
        <v>297</v>
      </c>
      <c r="C204" s="150" t="s">
        <v>2</v>
      </c>
      <c r="D204" s="6" t="s">
        <v>22</v>
      </c>
      <c r="E204" s="7">
        <f>+'SIST-DET-EXT-CD'!J32</f>
        <v>1</v>
      </c>
    </row>
    <row r="205" spans="2:5" ht="20.100000000000001" customHeight="1" outlineLevel="1" x14ac:dyDescent="0.3">
      <c r="B205" s="150" t="s">
        <v>298</v>
      </c>
      <c r="C205" s="150" t="s">
        <v>244</v>
      </c>
      <c r="D205" s="6" t="s">
        <v>22</v>
      </c>
      <c r="E205" s="7">
        <f>+'SIST-DET-EXT-CD'!J35</f>
        <v>2</v>
      </c>
    </row>
    <row r="206" spans="2:5" ht="20.100000000000001" customHeight="1" outlineLevel="1" x14ac:dyDescent="0.3">
      <c r="B206" s="150" t="s">
        <v>299</v>
      </c>
      <c r="C206" s="150" t="s">
        <v>245</v>
      </c>
      <c r="D206" s="6" t="s">
        <v>22</v>
      </c>
      <c r="E206" s="7">
        <f>+'SIST-DET-EXT-CD'!J38</f>
        <v>4</v>
      </c>
    </row>
    <row r="207" spans="2:5" ht="20.100000000000001" customHeight="1" outlineLevel="1" x14ac:dyDescent="0.3">
      <c r="B207" s="150" t="s">
        <v>300</v>
      </c>
      <c r="C207" s="150" t="s">
        <v>246</v>
      </c>
      <c r="D207" s="6" t="s">
        <v>23</v>
      </c>
      <c r="E207" s="7">
        <f>+'SIST-DET-EXT-CD'!J41</f>
        <v>21.3</v>
      </c>
    </row>
    <row r="208" spans="2:5" ht="20.100000000000001" customHeight="1" outlineLevel="1" x14ac:dyDescent="0.3">
      <c r="B208" s="150" t="s">
        <v>301</v>
      </c>
      <c r="C208" s="150" t="s">
        <v>33</v>
      </c>
      <c r="D208" s="6" t="s">
        <v>22</v>
      </c>
      <c r="E208" s="7">
        <f>+'SIST-DET-EXT-CD'!J44</f>
        <v>1</v>
      </c>
    </row>
    <row r="209" spans="2:5" ht="37.5" customHeight="1" outlineLevel="1" x14ac:dyDescent="0.3">
      <c r="B209" s="150" t="s">
        <v>624</v>
      </c>
      <c r="C209" s="148" t="s">
        <v>656</v>
      </c>
      <c r="D209" s="6" t="s">
        <v>603</v>
      </c>
      <c r="E209" s="7">
        <f>+'SIST-DET-EXT-CD'!J47</f>
        <v>1</v>
      </c>
    </row>
    <row r="210" spans="2:5" ht="20.100000000000001" customHeight="1" x14ac:dyDescent="0.3">
      <c r="B210" s="203" t="s">
        <v>553</v>
      </c>
      <c r="C210" s="155" t="s">
        <v>12</v>
      </c>
      <c r="D210" s="156"/>
      <c r="E210" s="156"/>
    </row>
    <row r="211" spans="2:5" ht="20.100000000000001" customHeight="1" outlineLevel="1" x14ac:dyDescent="0.3">
      <c r="B211" s="150" t="s">
        <v>247</v>
      </c>
      <c r="C211" s="150" t="s">
        <v>99</v>
      </c>
      <c r="D211" s="6" t="s">
        <v>22</v>
      </c>
      <c r="E211" s="7">
        <f>+' SISTEMA PROC-ALM-GEST.COLA'!J11</f>
        <v>1</v>
      </c>
    </row>
    <row r="212" spans="2:5" ht="20.100000000000001" customHeight="1" outlineLevel="1" x14ac:dyDescent="0.3">
      <c r="B212" s="150" t="s">
        <v>248</v>
      </c>
      <c r="C212" s="150" t="s">
        <v>91</v>
      </c>
      <c r="D212" s="6" t="s">
        <v>22</v>
      </c>
      <c r="E212" s="7">
        <f>+' SISTEMA PROC-ALM-GEST.COLA'!J14</f>
        <v>8</v>
      </c>
    </row>
    <row r="213" spans="2:5" ht="20.100000000000001" customHeight="1" outlineLevel="1" x14ac:dyDescent="0.3">
      <c r="B213" s="150" t="s">
        <v>249</v>
      </c>
      <c r="C213" s="150" t="s">
        <v>13</v>
      </c>
      <c r="D213" s="6" t="s">
        <v>22</v>
      </c>
      <c r="E213" s="7">
        <f>+' SISTEMA PROC-ALM-GEST.COLA'!J17</f>
        <v>1</v>
      </c>
    </row>
    <row r="214" spans="2:5" ht="37.5" customHeight="1" outlineLevel="1" x14ac:dyDescent="0.3">
      <c r="B214" s="150" t="s">
        <v>625</v>
      </c>
      <c r="C214" s="148" t="s">
        <v>631</v>
      </c>
      <c r="D214" s="6" t="s">
        <v>603</v>
      </c>
      <c r="E214" s="7">
        <f>+' SISTEMA PROC-ALM-GEST.COLA'!J20</f>
        <v>1</v>
      </c>
    </row>
    <row r="215" spans="2:5" ht="20.100000000000001" customHeight="1" x14ac:dyDescent="0.3">
      <c r="B215" s="203" t="s">
        <v>554</v>
      </c>
      <c r="C215" s="155" t="s">
        <v>14</v>
      </c>
      <c r="D215" s="156"/>
      <c r="E215" s="156"/>
    </row>
    <row r="216" spans="2:5" ht="20.100000000000001" customHeight="1" outlineLevel="1" x14ac:dyDescent="0.3">
      <c r="B216" s="150" t="s">
        <v>250</v>
      </c>
      <c r="C216" s="150" t="s">
        <v>92</v>
      </c>
      <c r="D216" s="6" t="s">
        <v>22</v>
      </c>
      <c r="E216" s="7">
        <f>+' SISTEMA PROC-ALM-GEST.COLA'!J24</f>
        <v>1</v>
      </c>
    </row>
    <row r="217" spans="2:5" ht="20.100000000000001" customHeight="1" outlineLevel="1" x14ac:dyDescent="0.3">
      <c r="B217" s="150" t="s">
        <v>251</v>
      </c>
      <c r="C217" s="150" t="s">
        <v>75</v>
      </c>
      <c r="D217" s="6" t="s">
        <v>22</v>
      </c>
      <c r="E217" s="7">
        <f>+' SISTEMA PROC-ALM-GEST.COLA'!J27</f>
        <v>1</v>
      </c>
    </row>
    <row r="218" spans="2:5" ht="20.100000000000001" customHeight="1" outlineLevel="1" x14ac:dyDescent="0.3">
      <c r="B218" s="150" t="s">
        <v>252</v>
      </c>
      <c r="C218" s="150" t="s">
        <v>108</v>
      </c>
      <c r="D218" s="6" t="s">
        <v>22</v>
      </c>
      <c r="E218" s="7">
        <f>+' SISTEMA PROC-ALM-GEST.COLA'!J30</f>
        <v>1</v>
      </c>
    </row>
    <row r="219" spans="2:5" ht="37.5" customHeight="1" outlineLevel="1" x14ac:dyDescent="0.3">
      <c r="B219" s="150" t="s">
        <v>626</v>
      </c>
      <c r="C219" s="148" t="s">
        <v>656</v>
      </c>
      <c r="D219" s="6" t="s">
        <v>603</v>
      </c>
      <c r="E219" s="7">
        <f>+' SISTEMA PROC-ALM-GEST.COLA'!J33</f>
        <v>1</v>
      </c>
    </row>
    <row r="220" spans="2:5" ht="20.100000000000001" customHeight="1" x14ac:dyDescent="0.3">
      <c r="B220" s="203" t="s">
        <v>555</v>
      </c>
      <c r="C220" s="155" t="s">
        <v>253</v>
      </c>
      <c r="D220" s="156"/>
      <c r="E220" s="156"/>
    </row>
    <row r="221" spans="2:5" ht="20.100000000000001" customHeight="1" outlineLevel="1" x14ac:dyDescent="0.3">
      <c r="B221" s="150" t="s">
        <v>560</v>
      </c>
      <c r="C221" s="150" t="s">
        <v>254</v>
      </c>
      <c r="D221" s="6" t="s">
        <v>22</v>
      </c>
      <c r="E221" s="7">
        <f>+' SISTEMA PROC-ALM-GEST.COLA'!J37</f>
        <v>1</v>
      </c>
    </row>
    <row r="222" spans="2:5" ht="20.100000000000001" customHeight="1" outlineLevel="1" x14ac:dyDescent="0.3">
      <c r="B222" s="150" t="s">
        <v>627</v>
      </c>
      <c r="C222" s="150" t="s">
        <v>255</v>
      </c>
      <c r="D222" s="6" t="s">
        <v>22</v>
      </c>
      <c r="E222" s="7">
        <f>+' SISTEMA PROC-ALM-GEST.COLA'!J40</f>
        <v>1</v>
      </c>
    </row>
    <row r="223" spans="2:5" ht="37.5" customHeight="1" outlineLevel="1" x14ac:dyDescent="0.3">
      <c r="B223" s="150" t="s">
        <v>658</v>
      </c>
      <c r="C223" s="148" t="s">
        <v>656</v>
      </c>
      <c r="D223" s="6" t="s">
        <v>603</v>
      </c>
      <c r="E223" s="7">
        <f>+' SISTEMA PROC-ALM-GEST.COLA'!J43</f>
        <v>1</v>
      </c>
    </row>
    <row r="224" spans="2:5" ht="20.100000000000001" customHeight="1" x14ac:dyDescent="0.3">
      <c r="B224" s="203" t="s">
        <v>556</v>
      </c>
      <c r="C224" s="155" t="s">
        <v>76</v>
      </c>
      <c r="D224" s="156"/>
      <c r="E224" s="156"/>
    </row>
    <row r="225" spans="2:5" ht="20.100000000000001" customHeight="1" outlineLevel="1" x14ac:dyDescent="0.3">
      <c r="B225" s="150" t="s">
        <v>259</v>
      </c>
      <c r="C225" s="148" t="s">
        <v>93</v>
      </c>
      <c r="D225" s="6" t="s">
        <v>22</v>
      </c>
      <c r="E225" s="7">
        <f>+BMS!J11</f>
        <v>1</v>
      </c>
    </row>
    <row r="226" spans="2:5" ht="20.100000000000001" customHeight="1" outlineLevel="1" x14ac:dyDescent="0.3">
      <c r="B226" s="150" t="s">
        <v>260</v>
      </c>
      <c r="C226" s="148" t="s">
        <v>256</v>
      </c>
      <c r="D226" s="6" t="s">
        <v>22</v>
      </c>
      <c r="E226" s="7">
        <f>+BMS!J14</f>
        <v>1</v>
      </c>
    </row>
    <row r="227" spans="2:5" ht="20.100000000000001" customHeight="1" outlineLevel="1" x14ac:dyDescent="0.3">
      <c r="B227" s="150" t="s">
        <v>261</v>
      </c>
      <c r="C227" s="150" t="s">
        <v>94</v>
      </c>
      <c r="D227" s="6" t="s">
        <v>22</v>
      </c>
      <c r="E227" s="7">
        <f>+BMS!J17</f>
        <v>1</v>
      </c>
    </row>
    <row r="228" spans="2:5" ht="20.100000000000001" customHeight="1" outlineLevel="1" x14ac:dyDescent="0.3">
      <c r="B228" s="150" t="s">
        <v>262</v>
      </c>
      <c r="C228" s="150" t="s">
        <v>257</v>
      </c>
      <c r="D228" s="6" t="s">
        <v>22</v>
      </c>
      <c r="E228" s="7">
        <f>+BMS!J20</f>
        <v>1</v>
      </c>
    </row>
    <row r="229" spans="2:5" ht="20.100000000000001" customHeight="1" outlineLevel="1" x14ac:dyDescent="0.3">
      <c r="B229" s="150" t="s">
        <v>263</v>
      </c>
      <c r="C229" s="150" t="s">
        <v>95</v>
      </c>
      <c r="D229" s="6" t="s">
        <v>22</v>
      </c>
      <c r="E229" s="7">
        <f>+BMS!J23</f>
        <v>7</v>
      </c>
    </row>
    <row r="230" spans="2:5" ht="20.100000000000001" customHeight="1" outlineLevel="1" x14ac:dyDescent="0.3">
      <c r="B230" s="150" t="s">
        <v>264</v>
      </c>
      <c r="C230" s="150" t="s">
        <v>258</v>
      </c>
      <c r="D230" s="6" t="s">
        <v>22</v>
      </c>
      <c r="E230" s="7">
        <f>+BMS!J26</f>
        <v>7</v>
      </c>
    </row>
    <row r="231" spans="2:5" ht="20.100000000000001" customHeight="1" outlineLevel="1" x14ac:dyDescent="0.3">
      <c r="B231" s="150" t="s">
        <v>265</v>
      </c>
      <c r="C231" s="150" t="s">
        <v>96</v>
      </c>
      <c r="D231" s="6" t="s">
        <v>22</v>
      </c>
      <c r="E231" s="7">
        <f>+BMS!J29</f>
        <v>7</v>
      </c>
    </row>
    <row r="232" spans="2:5" ht="20.100000000000001" customHeight="1" outlineLevel="1" x14ac:dyDescent="0.3">
      <c r="B232" s="150" t="s">
        <v>266</v>
      </c>
      <c r="C232" s="150" t="s">
        <v>426</v>
      </c>
      <c r="D232" s="6" t="s">
        <v>22</v>
      </c>
      <c r="E232" s="7">
        <f>+BMS!J32</f>
        <v>4</v>
      </c>
    </row>
    <row r="233" spans="2:5" ht="20.100000000000001" customHeight="1" outlineLevel="1" x14ac:dyDescent="0.3">
      <c r="B233" s="150" t="s">
        <v>267</v>
      </c>
      <c r="C233" s="150" t="s">
        <v>427</v>
      </c>
      <c r="D233" s="6" t="s">
        <v>22</v>
      </c>
      <c r="E233" s="7">
        <f>+BMS!J35</f>
        <v>4</v>
      </c>
    </row>
    <row r="234" spans="2:5" ht="20.100000000000001" customHeight="1" outlineLevel="1" x14ac:dyDescent="0.3">
      <c r="B234" s="150" t="s">
        <v>268</v>
      </c>
      <c r="C234" s="150" t="s">
        <v>428</v>
      </c>
      <c r="D234" s="6" t="s">
        <v>22</v>
      </c>
      <c r="E234" s="7">
        <f>+BMS!J38</f>
        <v>627</v>
      </c>
    </row>
    <row r="235" spans="2:5" s="8" customFormat="1" ht="20.100000000000001" customHeight="1" outlineLevel="1" x14ac:dyDescent="0.3">
      <c r="B235" s="150" t="s">
        <v>269</v>
      </c>
      <c r="C235" s="150" t="s">
        <v>429</v>
      </c>
      <c r="D235" s="6" t="s">
        <v>22</v>
      </c>
      <c r="E235" s="7">
        <f>+BMS!J41</f>
        <v>5</v>
      </c>
    </row>
    <row r="236" spans="2:5" ht="20.100000000000001" customHeight="1" outlineLevel="1" x14ac:dyDescent="0.3">
      <c r="B236" s="150" t="s">
        <v>270</v>
      </c>
      <c r="C236" s="150" t="s">
        <v>430</v>
      </c>
      <c r="D236" s="6" t="s">
        <v>22</v>
      </c>
      <c r="E236" s="7">
        <f>+BMS!J44</f>
        <v>255</v>
      </c>
    </row>
    <row r="237" spans="2:5" s="8" customFormat="1" ht="20.100000000000001" customHeight="1" outlineLevel="1" x14ac:dyDescent="0.3">
      <c r="B237" s="150" t="s">
        <v>424</v>
      </c>
      <c r="C237" s="150" t="s">
        <v>431</v>
      </c>
      <c r="D237" s="6" t="s">
        <v>22</v>
      </c>
      <c r="E237" s="7">
        <f>+BMS!J47</f>
        <v>13</v>
      </c>
    </row>
    <row r="238" spans="2:5" ht="20.100000000000001" customHeight="1" outlineLevel="1" x14ac:dyDescent="0.3">
      <c r="B238" s="150" t="s">
        <v>425</v>
      </c>
      <c r="C238" s="150" t="s">
        <v>105</v>
      </c>
      <c r="D238" s="6" t="s">
        <v>23</v>
      </c>
      <c r="E238" s="7">
        <f>+BMS!J50</f>
        <v>37364.199999999997</v>
      </c>
    </row>
    <row r="239" spans="2:5" ht="37.5" customHeight="1" outlineLevel="1" x14ac:dyDescent="0.3">
      <c r="B239" s="150" t="s">
        <v>628</v>
      </c>
      <c r="C239" s="148" t="s">
        <v>656</v>
      </c>
      <c r="D239" s="6" t="s">
        <v>603</v>
      </c>
      <c r="E239" s="7">
        <f>+BMS!J53</f>
        <v>1</v>
      </c>
    </row>
    <row r="240" spans="2:5" ht="20.100000000000001" customHeight="1" x14ac:dyDescent="0.3">
      <c r="B240" s="203" t="s">
        <v>557</v>
      </c>
      <c r="C240" s="155" t="s">
        <v>9</v>
      </c>
      <c r="D240" s="156"/>
      <c r="E240" s="156"/>
    </row>
    <row r="241" spans="2:5" ht="20.100000000000001" customHeight="1" outlineLevel="1" x14ac:dyDescent="0.3">
      <c r="B241" s="150" t="s">
        <v>561</v>
      </c>
      <c r="C241" s="150" t="s">
        <v>352</v>
      </c>
      <c r="D241" s="6" t="s">
        <v>22</v>
      </c>
      <c r="E241" s="7">
        <f>+'SISTEMAS '!J11</f>
        <v>1</v>
      </c>
    </row>
    <row r="242" spans="2:5" ht="20.100000000000001" customHeight="1" outlineLevel="1" x14ac:dyDescent="0.3">
      <c r="B242" s="150" t="s">
        <v>562</v>
      </c>
      <c r="C242" s="150" t="s">
        <v>571</v>
      </c>
      <c r="D242" s="6" t="s">
        <v>22</v>
      </c>
      <c r="E242" s="7">
        <f>+'SISTEMAS '!J14</f>
        <v>1</v>
      </c>
    </row>
    <row r="243" spans="2:5" ht="20.100000000000001" customHeight="1" outlineLevel="1" x14ac:dyDescent="0.3">
      <c r="B243" s="150" t="s">
        <v>563</v>
      </c>
      <c r="C243" s="148" t="s">
        <v>572</v>
      </c>
      <c r="D243" s="6" t="s">
        <v>22</v>
      </c>
      <c r="E243" s="7">
        <f>+'SISTEMAS '!J17</f>
        <v>1</v>
      </c>
    </row>
    <row r="244" spans="2:5" ht="30" customHeight="1" outlineLevel="1" x14ac:dyDescent="0.3">
      <c r="B244" s="150" t="s">
        <v>564</v>
      </c>
      <c r="C244" s="148" t="s">
        <v>573</v>
      </c>
      <c r="D244" s="6" t="s">
        <v>22</v>
      </c>
      <c r="E244" s="7">
        <f>+'SISTEMAS '!J14</f>
        <v>1</v>
      </c>
    </row>
    <row r="245" spans="2:5" ht="20.100000000000001" customHeight="1" outlineLevel="1" x14ac:dyDescent="0.3">
      <c r="B245" s="150" t="s">
        <v>565</v>
      </c>
      <c r="C245" s="150" t="s">
        <v>574</v>
      </c>
      <c r="D245" s="6" t="s">
        <v>22</v>
      </c>
      <c r="E245" s="7">
        <f>+'SISTEMAS '!J17</f>
        <v>1</v>
      </c>
    </row>
    <row r="246" spans="2:5" ht="20.100000000000001" customHeight="1" outlineLevel="1" x14ac:dyDescent="0.3">
      <c r="B246" s="150" t="s">
        <v>566</v>
      </c>
      <c r="C246" s="148" t="s">
        <v>575</v>
      </c>
      <c r="D246" s="6" t="s">
        <v>22</v>
      </c>
      <c r="E246" s="7">
        <f>+'SISTEMAS '!J20</f>
        <v>1</v>
      </c>
    </row>
    <row r="247" spans="2:5" ht="20.100000000000001" customHeight="1" outlineLevel="1" x14ac:dyDescent="0.3">
      <c r="B247" s="150" t="s">
        <v>567</v>
      </c>
      <c r="C247" s="148" t="s">
        <v>353</v>
      </c>
      <c r="D247" s="6" t="s">
        <v>22</v>
      </c>
      <c r="E247" s="7">
        <f>+'SISTEMAS '!J20</f>
        <v>1</v>
      </c>
    </row>
    <row r="248" spans="2:5" ht="20.100000000000001" customHeight="1" outlineLevel="1" x14ac:dyDescent="0.3">
      <c r="B248" s="150" t="s">
        <v>568</v>
      </c>
      <c r="C248" s="150" t="s">
        <v>354</v>
      </c>
      <c r="D248" s="6" t="s">
        <v>22</v>
      </c>
      <c r="E248" s="7">
        <f>+'SISTEMAS '!J23</f>
        <v>1</v>
      </c>
    </row>
    <row r="249" spans="2:5" ht="20.100000000000001" customHeight="1" outlineLevel="1" x14ac:dyDescent="0.3">
      <c r="B249" s="150" t="s">
        <v>569</v>
      </c>
      <c r="C249" s="150" t="s">
        <v>576</v>
      </c>
      <c r="D249" s="6" t="s">
        <v>22</v>
      </c>
      <c r="E249" s="7">
        <f>+'SISTEMAS '!J26</f>
        <v>1</v>
      </c>
    </row>
    <row r="250" spans="2:5" ht="20.100000000000001" customHeight="1" outlineLevel="1" x14ac:dyDescent="0.3">
      <c r="B250" s="150" t="s">
        <v>570</v>
      </c>
      <c r="C250" s="150" t="s">
        <v>355</v>
      </c>
      <c r="D250" s="6" t="s">
        <v>22</v>
      </c>
      <c r="E250" s="7">
        <f>+'SISTEMAS '!J29</f>
        <v>1</v>
      </c>
    </row>
    <row r="251" spans="2:5" ht="20.100000000000001" customHeight="1" outlineLevel="1" x14ac:dyDescent="0.3">
      <c r="B251" s="150" t="s">
        <v>600</v>
      </c>
      <c r="C251" s="150" t="s">
        <v>356</v>
      </c>
      <c r="D251" s="6" t="s">
        <v>22</v>
      </c>
      <c r="E251" s="7">
        <f>+'SISTEMAS '!J32</f>
        <v>1</v>
      </c>
    </row>
    <row r="252" spans="2:5" ht="20.100000000000001" customHeight="1" outlineLevel="1" x14ac:dyDescent="0.3">
      <c r="B252" s="150" t="s">
        <v>601</v>
      </c>
      <c r="C252" s="150" t="s">
        <v>357</v>
      </c>
      <c r="D252" s="6" t="s">
        <v>22</v>
      </c>
      <c r="E252" s="7">
        <f>+'SISTEMAS '!J35</f>
        <v>1</v>
      </c>
    </row>
    <row r="253" spans="2:5" ht="37.5" customHeight="1" outlineLevel="1" x14ac:dyDescent="0.3">
      <c r="B253" s="150" t="s">
        <v>629</v>
      </c>
      <c r="C253" s="148" t="s">
        <v>656</v>
      </c>
      <c r="D253" s="6" t="s">
        <v>603</v>
      </c>
      <c r="E253" s="7">
        <f>+'SISTEMAS '!J38</f>
        <v>1</v>
      </c>
    </row>
    <row r="254" spans="2:5" ht="20.100000000000001" customHeight="1" x14ac:dyDescent="0.3">
      <c r="B254" s="203" t="s">
        <v>558</v>
      </c>
      <c r="C254" s="155" t="s">
        <v>272</v>
      </c>
      <c r="D254" s="156"/>
      <c r="E254" s="156"/>
    </row>
    <row r="255" spans="2:5" ht="20.100000000000001" customHeight="1" outlineLevel="1" x14ac:dyDescent="0.3">
      <c r="B255" s="150" t="s">
        <v>302</v>
      </c>
      <c r="C255" s="148" t="s">
        <v>273</v>
      </c>
      <c r="D255" s="6" t="s">
        <v>22</v>
      </c>
      <c r="E255" s="7">
        <f>+'SISTEMAS '!J42</f>
        <v>1</v>
      </c>
    </row>
    <row r="256" spans="2:5" ht="20.100000000000001" customHeight="1" outlineLevel="1" x14ac:dyDescent="0.3">
      <c r="B256" s="150" t="s">
        <v>303</v>
      </c>
      <c r="C256" s="148" t="s">
        <v>274</v>
      </c>
      <c r="D256" s="6" t="s">
        <v>22</v>
      </c>
      <c r="E256" s="7">
        <f>+'SISTEMAS '!J45</f>
        <v>1</v>
      </c>
    </row>
    <row r="257" spans="2:5" ht="37.5" customHeight="1" outlineLevel="1" x14ac:dyDescent="0.3">
      <c r="B257" s="150" t="s">
        <v>630</v>
      </c>
      <c r="C257" s="148" t="s">
        <v>656</v>
      </c>
      <c r="D257" s="6" t="s">
        <v>603</v>
      </c>
      <c r="E257" s="7">
        <f>+'SISTEMAS '!J48</f>
        <v>1</v>
      </c>
    </row>
    <row r="258" spans="2:5" s="140" customFormat="1" ht="20.100000000000001" customHeight="1" x14ac:dyDescent="0.3">
      <c r="B258" s="205" t="s">
        <v>559</v>
      </c>
      <c r="C258" s="155" t="s">
        <v>432</v>
      </c>
      <c r="D258" s="167"/>
      <c r="E258" s="168"/>
    </row>
    <row r="259" spans="2:5" ht="20.100000000000001" customHeight="1" outlineLevel="1" x14ac:dyDescent="0.3">
      <c r="B259" s="150" t="s">
        <v>271</v>
      </c>
      <c r="C259" s="148" t="s">
        <v>433</v>
      </c>
      <c r="D259" s="6" t="s">
        <v>22</v>
      </c>
      <c r="E259" s="7">
        <f>'EQP. OFIMATICO'!J11</f>
        <v>2</v>
      </c>
    </row>
  </sheetData>
  <autoFilter ref="B6:E259" xr:uid="{12E0DEA0-0BE3-4CA0-A536-E6F2386F0B4F}"/>
  <mergeCells count="3">
    <mergeCell ref="C3:E3"/>
    <mergeCell ref="D4:E4"/>
    <mergeCell ref="B2:E2"/>
  </mergeCells>
  <phoneticPr fontId="5" type="noConversion"/>
  <printOptions horizontalCentered="1"/>
  <pageMargins left="0.98425196850393704" right="0.78740157480314965" top="0.78740157480314965" bottom="0.98425196850393704" header="0.31496062992125984" footer="0.31496062992125984"/>
  <pageSetup scale="70" fitToHeight="0" orientation="portrait" r:id="rId1"/>
  <headerFooter>
    <oddFooter>&amp;C&amp;P DE &amp;N</oddFooter>
  </headerFooter>
  <ignoredErrors>
    <ignoredError sqref="B6:E8 B9:D10 B67:D75 B66 D66 C259:D259 B258:D258 B78:D87 B77 D77 B89:D101 B103:D115 B117:D136 B138:D153 B155:D158 B160:D169 B171:D172 B183:D189 B191:D194 B196:D208 C173:D181 B210:D213 B215:D218 B220:D221 B224:D238 B240:D252 B254:D256 B17:D65 B11 D11 B12 D12 B13 D13 B14 D14 B15 D15 B16 D16 C222:D222" numberStoredAsText="1"/>
    <ignoredError sqref="E240:E242 E17:E75 E258:E259 E77 E89:E94 E103:E115 E117:E119 E138:E140 E155:E158 E160:E168 E177:E181 E196:E208 E191:E194 E183:E189 E171 E210:E213 E215:E218 E220:E222 E224:E238 E245:E252 E254:E256 E9:E10 E11:E16 E81:E87 E78:E80 E96:E101 E95 E151:E153 E141:E150 E169 E122 E120:E121 E124:E127 E123 E129:E131 E128 E135:E136 E132:E134" numberStoredAsText="1" unlockedFormula="1"/>
    <ignoredError sqref="E243:E244" numberStoredAsText="1" formula="1" unlockedFormula="1"/>
    <ignoredError sqref="E76 E88 E170 E173 E190 E195 E182 E175 E174 E172 E176 E209 E116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222"/>
  <sheetViews>
    <sheetView zoomScale="80" zoomScaleNormal="80" workbookViewId="0">
      <selection activeCell="C62" sqref="C62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14" customWidth="1"/>
    <col min="3" max="3" width="66.5546875" style="43" customWidth="1"/>
    <col min="4" max="4" width="8.6640625" style="43" customWidth="1"/>
    <col min="5" max="9" width="10.109375" style="43" customWidth="1"/>
    <col min="10" max="16384" width="11.44140625" style="43"/>
  </cols>
  <sheetData>
    <row r="2" spans="2:12" ht="18" x14ac:dyDescent="0.25">
      <c r="B2" s="238" t="str">
        <f>+' SISTEMA PROC-ALM-GEST.COLA'!B2:J2</f>
        <v>SUSTENTO DE METRADOS</v>
      </c>
      <c r="C2" s="238"/>
      <c r="D2" s="238"/>
      <c r="E2" s="238"/>
      <c r="F2" s="238"/>
      <c r="G2" s="238"/>
      <c r="H2" s="238"/>
      <c r="I2" s="238"/>
      <c r="J2" s="238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8.4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+RESUMEN!B224</f>
        <v>07.24</v>
      </c>
      <c r="C10" s="26" t="str">
        <f>+RESUMEN!C224</f>
        <v>SISTEMA DE MANTENIMIENTO Y AHORRO ENERGETICO (BMS)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42" customHeight="1" x14ac:dyDescent="0.3">
      <c r="B11" s="171" t="str">
        <f>+RESUMEN!B225</f>
        <v>07.24.01</v>
      </c>
      <c r="C11" s="45" t="str">
        <f>+RESUMEN!C225</f>
        <v>SERVIDOR DE GESTIÓN, CONTROL, ALMACENAMIENTO Y BASE DE DATOS</v>
      </c>
      <c r="D11" s="34" t="str">
        <f>+RESUMEN!D225</f>
        <v>und</v>
      </c>
      <c r="E11" s="34"/>
      <c r="F11" s="35"/>
      <c r="G11" s="35"/>
      <c r="H11" s="35"/>
      <c r="I11" s="35"/>
      <c r="J11" s="36">
        <f>SUM(E12:I13)</f>
        <v>1</v>
      </c>
      <c r="K11" s="12"/>
      <c r="L11" s="12"/>
    </row>
    <row r="12" spans="2:12" ht="18.75" customHeight="1" x14ac:dyDescent="0.25">
      <c r="B12" s="172"/>
      <c r="C12" s="53" t="s">
        <v>479</v>
      </c>
      <c r="D12" s="54"/>
      <c r="E12" s="54"/>
      <c r="F12" s="55"/>
      <c r="G12" s="55">
        <v>1</v>
      </c>
      <c r="H12" s="55"/>
      <c r="I12" s="55"/>
      <c r="J12" s="56"/>
    </row>
    <row r="13" spans="2:12" ht="18.75" customHeight="1" x14ac:dyDescent="0.25">
      <c r="B13" s="173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22.5" customHeight="1" x14ac:dyDescent="0.3">
      <c r="B14" s="171" t="str">
        <f>+RESUMEN!B226</f>
        <v>07.24.02</v>
      </c>
      <c r="C14" s="45" t="str">
        <f>+RESUMEN!C226</f>
        <v>SOFTWARE DE GESTIÓN Y ADMINISTRACION</v>
      </c>
      <c r="D14" s="34" t="str">
        <f>+RESUMEN!D226</f>
        <v>und</v>
      </c>
      <c r="E14" s="34"/>
      <c r="F14" s="35"/>
      <c r="G14" s="35"/>
      <c r="H14" s="35"/>
      <c r="I14" s="35"/>
      <c r="J14" s="36">
        <f>SUM(E15:I16)</f>
        <v>1</v>
      </c>
      <c r="K14" s="12"/>
      <c r="L14" s="12"/>
    </row>
    <row r="15" spans="2:12" ht="18.75" customHeight="1" x14ac:dyDescent="0.25">
      <c r="B15" s="172"/>
      <c r="C15" s="53" t="s">
        <v>479</v>
      </c>
      <c r="D15" s="54"/>
      <c r="E15" s="54"/>
      <c r="F15" s="55"/>
      <c r="G15" s="55">
        <v>1</v>
      </c>
      <c r="H15" s="55"/>
      <c r="I15" s="55"/>
      <c r="J15" s="56"/>
    </row>
    <row r="16" spans="2:12" ht="18.75" customHeight="1" x14ac:dyDescent="0.25">
      <c r="B16" s="173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71" t="str">
        <f>+RESUMEN!B227</f>
        <v>07.24.03</v>
      </c>
      <c r="C17" s="33" t="str">
        <f>+RESUMEN!C227</f>
        <v>ESTACIÓN DE VISUALIZACION Y MONITOREO</v>
      </c>
      <c r="D17" s="34" t="str">
        <f>+RESUMEN!D227</f>
        <v>und</v>
      </c>
      <c r="E17" s="34"/>
      <c r="F17" s="35"/>
      <c r="G17" s="35"/>
      <c r="H17" s="35"/>
      <c r="I17" s="35"/>
      <c r="J17" s="36">
        <f>SUM(E18:I19)</f>
        <v>1</v>
      </c>
      <c r="K17" s="12"/>
      <c r="L17" s="12"/>
    </row>
    <row r="18" spans="2:12" ht="18.75" customHeight="1" x14ac:dyDescent="0.25">
      <c r="B18" s="172"/>
      <c r="C18" s="53" t="s">
        <v>479</v>
      </c>
      <c r="D18" s="54"/>
      <c r="E18" s="54"/>
      <c r="F18" s="55"/>
      <c r="G18" s="55">
        <v>1</v>
      </c>
      <c r="H18" s="55"/>
      <c r="I18" s="55"/>
      <c r="J18" s="56"/>
    </row>
    <row r="19" spans="2:12" ht="18.75" customHeight="1" x14ac:dyDescent="0.25">
      <c r="B19" s="173"/>
      <c r="C19" s="44"/>
      <c r="D19" s="39"/>
      <c r="E19" s="39"/>
      <c r="F19" s="40"/>
      <c r="G19" s="40"/>
      <c r="H19" s="40"/>
      <c r="I19" s="40"/>
      <c r="J19" s="42"/>
    </row>
    <row r="20" spans="2:12" s="13" customFormat="1" ht="22.5" customHeight="1" x14ac:dyDescent="0.3">
      <c r="B20" s="171" t="str">
        <f>+RESUMEN!B228</f>
        <v>07.24.04</v>
      </c>
      <c r="C20" s="33" t="str">
        <f>+RESUMEN!C228</f>
        <v>MONITOR DE 45” PARA VISUALIZACIÓN</v>
      </c>
      <c r="D20" s="34" t="str">
        <f>+RESUMEN!D228</f>
        <v>und</v>
      </c>
      <c r="E20" s="34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18.75" customHeight="1" x14ac:dyDescent="0.25">
      <c r="B21" s="172"/>
      <c r="C21" s="53" t="s">
        <v>479</v>
      </c>
      <c r="D21" s="54"/>
      <c r="E21" s="54"/>
      <c r="F21" s="55"/>
      <c r="G21" s="55">
        <v>1</v>
      </c>
      <c r="H21" s="55"/>
      <c r="I21" s="55"/>
      <c r="J21" s="56"/>
    </row>
    <row r="22" spans="2:12" ht="18.75" customHeight="1" x14ac:dyDescent="0.25">
      <c r="B22" s="173"/>
      <c r="C22" s="44"/>
      <c r="D22" s="39"/>
      <c r="E22" s="39"/>
      <c r="F22" s="40"/>
      <c r="G22" s="40"/>
      <c r="H22" s="40"/>
      <c r="I22" s="40"/>
      <c r="J22" s="42"/>
    </row>
    <row r="23" spans="2:12" s="13" customFormat="1" ht="22.5" customHeight="1" x14ac:dyDescent="0.3">
      <c r="B23" s="171" t="str">
        <f>+RESUMEN!B229</f>
        <v>07.24.05</v>
      </c>
      <c r="C23" s="33" t="str">
        <f>+RESUMEN!C229</f>
        <v>CONTROLADOR DE RED</v>
      </c>
      <c r="D23" s="34" t="str">
        <f>+RESUMEN!D229</f>
        <v>und</v>
      </c>
      <c r="E23" s="34"/>
      <c r="F23" s="35"/>
      <c r="G23" s="35"/>
      <c r="H23" s="35"/>
      <c r="I23" s="35"/>
      <c r="J23" s="36">
        <f>SUM(E24:I25)</f>
        <v>7</v>
      </c>
      <c r="K23" s="12"/>
      <c r="L23" s="12"/>
    </row>
    <row r="24" spans="2:12" ht="18.75" customHeight="1" x14ac:dyDescent="0.25">
      <c r="B24" s="172"/>
      <c r="C24" s="53" t="s">
        <v>490</v>
      </c>
      <c r="D24" s="59"/>
      <c r="E24" s="63"/>
      <c r="F24" s="55">
        <v>3</v>
      </c>
      <c r="G24" s="55">
        <v>2</v>
      </c>
      <c r="H24" s="55">
        <v>2</v>
      </c>
      <c r="I24" s="55"/>
      <c r="J24" s="56"/>
    </row>
    <row r="25" spans="2:12" ht="18.75" customHeight="1" x14ac:dyDescent="0.25">
      <c r="B25" s="173"/>
      <c r="C25" s="38"/>
      <c r="D25" s="39"/>
      <c r="E25" s="39"/>
      <c r="F25" s="40"/>
      <c r="G25" s="40"/>
      <c r="H25" s="40"/>
      <c r="I25" s="40"/>
      <c r="J25" s="42"/>
    </row>
    <row r="26" spans="2:12" s="13" customFormat="1" ht="30" customHeight="1" x14ac:dyDescent="0.3">
      <c r="B26" s="171" t="str">
        <f>+RESUMEN!B230</f>
        <v>07.24.06</v>
      </c>
      <c r="C26" s="45" t="str">
        <f>+RESUMEN!C230</f>
        <v>MÓDULO DE ENTRADA/SALIDA PARA EL CONTROLADOR DE RED</v>
      </c>
      <c r="D26" s="34" t="str">
        <f>+RESUMEN!D230</f>
        <v>und</v>
      </c>
      <c r="E26" s="34"/>
      <c r="F26" s="35"/>
      <c r="G26" s="35"/>
      <c r="H26" s="35"/>
      <c r="I26" s="35"/>
      <c r="J26" s="36">
        <f>SUM(E27:I28)</f>
        <v>7</v>
      </c>
      <c r="K26" s="12"/>
      <c r="L26" s="12"/>
    </row>
    <row r="27" spans="2:12" ht="18.75" customHeight="1" x14ac:dyDescent="0.25">
      <c r="B27" s="172"/>
      <c r="C27" s="53" t="s">
        <v>490</v>
      </c>
      <c r="D27" s="54"/>
      <c r="E27" s="63"/>
      <c r="F27" s="55">
        <v>3</v>
      </c>
      <c r="G27" s="55">
        <v>2</v>
      </c>
      <c r="H27" s="55">
        <v>2</v>
      </c>
      <c r="I27" s="55"/>
      <c r="J27" s="56"/>
    </row>
    <row r="28" spans="2:12" ht="18.75" customHeight="1" x14ac:dyDescent="0.25">
      <c r="B28" s="173"/>
      <c r="C28" s="44"/>
      <c r="D28" s="39"/>
      <c r="E28" s="39"/>
      <c r="F28" s="40"/>
      <c r="G28" s="40"/>
      <c r="H28" s="40"/>
      <c r="I28" s="40"/>
      <c r="J28" s="42"/>
    </row>
    <row r="29" spans="2:12" s="13" customFormat="1" ht="22.5" customHeight="1" x14ac:dyDescent="0.3">
      <c r="B29" s="171" t="str">
        <f>+RESUMEN!B231</f>
        <v>07.24.07</v>
      </c>
      <c r="C29" s="33" t="str">
        <f>+RESUMEN!C231</f>
        <v>GABINETE DE BMS</v>
      </c>
      <c r="D29" s="34" t="str">
        <f>+RESUMEN!D231</f>
        <v>und</v>
      </c>
      <c r="E29" s="34"/>
      <c r="F29" s="35"/>
      <c r="G29" s="35"/>
      <c r="H29" s="35"/>
      <c r="I29" s="35"/>
      <c r="J29" s="36">
        <f>SUM(E30:I31)</f>
        <v>7</v>
      </c>
      <c r="K29" s="12"/>
      <c r="L29" s="12"/>
    </row>
    <row r="30" spans="2:12" ht="18.75" customHeight="1" x14ac:dyDescent="0.25">
      <c r="B30" s="172"/>
      <c r="C30" s="53" t="s">
        <v>490</v>
      </c>
      <c r="D30" s="54"/>
      <c r="E30" s="63"/>
      <c r="F30" s="55">
        <v>3</v>
      </c>
      <c r="G30" s="55">
        <v>2</v>
      </c>
      <c r="H30" s="55">
        <v>2</v>
      </c>
      <c r="I30" s="55"/>
      <c r="J30" s="56"/>
    </row>
    <row r="31" spans="2:12" ht="18.75" customHeight="1" x14ac:dyDescent="0.25">
      <c r="B31" s="173"/>
      <c r="C31" s="44"/>
      <c r="D31" s="39"/>
      <c r="E31" s="39"/>
      <c r="F31" s="40"/>
      <c r="G31" s="40"/>
      <c r="H31" s="40"/>
      <c r="I31" s="40"/>
      <c r="J31" s="42"/>
    </row>
    <row r="32" spans="2:12" s="13" customFormat="1" ht="22.5" customHeight="1" x14ac:dyDescent="0.3">
      <c r="B32" s="171" t="str">
        <f>+RESUMEN!B232</f>
        <v>07.24.08</v>
      </c>
      <c r="C32" s="45" t="str">
        <f>+RESUMEN!C232</f>
        <v>SENSOR DE NIVEL</v>
      </c>
      <c r="D32" s="34" t="str">
        <f>+RESUMEN!D232</f>
        <v>und</v>
      </c>
      <c r="E32" s="34"/>
      <c r="F32" s="35"/>
      <c r="G32" s="35"/>
      <c r="H32" s="35"/>
      <c r="I32" s="35"/>
      <c r="J32" s="36">
        <f>SUM(E33:I34)</f>
        <v>4</v>
      </c>
      <c r="K32" s="12"/>
      <c r="L32" s="12"/>
    </row>
    <row r="33" spans="2:12" s="82" customFormat="1" ht="23.25" customHeight="1" x14ac:dyDescent="0.25">
      <c r="B33" s="172"/>
      <c r="C33" s="53" t="s">
        <v>531</v>
      </c>
      <c r="D33" s="65"/>
      <c r="E33" s="55">
        <v>4</v>
      </c>
      <c r="F33" s="55"/>
      <c r="G33" s="55"/>
      <c r="H33" s="55"/>
      <c r="I33" s="55"/>
      <c r="J33" s="56"/>
    </row>
    <row r="34" spans="2:12" ht="18.75" customHeight="1" x14ac:dyDescent="0.25">
      <c r="B34" s="174"/>
      <c r="C34" s="62"/>
      <c r="D34" s="48"/>
      <c r="E34" s="66"/>
      <c r="F34" s="49"/>
      <c r="G34" s="49"/>
      <c r="H34" s="49"/>
      <c r="I34" s="49"/>
      <c r="J34" s="51"/>
    </row>
    <row r="35" spans="2:12" s="13" customFormat="1" ht="22.5" customHeight="1" x14ac:dyDescent="0.3">
      <c r="B35" s="171" t="str">
        <f>+RESUMEN!B233</f>
        <v>07.24.09</v>
      </c>
      <c r="C35" s="45" t="str">
        <f>+RESUMEN!C233</f>
        <v>SENSOR DE NIVEL INTRINSICAMENTE SEGURO</v>
      </c>
      <c r="D35" s="34" t="str">
        <f>+RESUMEN!D233</f>
        <v>und</v>
      </c>
      <c r="E35" s="67"/>
      <c r="F35" s="35"/>
      <c r="G35" s="35"/>
      <c r="H35" s="35"/>
      <c r="I35" s="35"/>
      <c r="J35" s="36">
        <f>SUM(E36:I37)</f>
        <v>4</v>
      </c>
      <c r="K35" s="12"/>
      <c r="L35" s="12"/>
    </row>
    <row r="36" spans="2:12" s="82" customFormat="1" ht="23.25" customHeight="1" x14ac:dyDescent="0.25">
      <c r="B36" s="172"/>
      <c r="C36" s="53" t="s">
        <v>531</v>
      </c>
      <c r="D36" s="65"/>
      <c r="E36" s="55">
        <v>4</v>
      </c>
      <c r="F36" s="55"/>
      <c r="G36" s="55"/>
      <c r="H36" s="55"/>
      <c r="I36" s="55"/>
      <c r="J36" s="56"/>
    </row>
    <row r="37" spans="2:12" ht="18.75" customHeight="1" x14ac:dyDescent="0.25">
      <c r="B37" s="174"/>
      <c r="C37" s="62"/>
      <c r="D37" s="48"/>
      <c r="E37" s="66"/>
      <c r="F37" s="49"/>
      <c r="G37" s="49"/>
      <c r="H37" s="49"/>
      <c r="I37" s="49"/>
      <c r="J37" s="51"/>
    </row>
    <row r="38" spans="2:12" s="13" customFormat="1" ht="22.5" customHeight="1" x14ac:dyDescent="0.3">
      <c r="B38" s="171" t="str">
        <f>+RESUMEN!B234</f>
        <v>07.24.10</v>
      </c>
      <c r="C38" s="45" t="str">
        <f>+RESUMEN!C234</f>
        <v>SENSOR DE PRESION PARA DIFERENCIAL DE AIRE</v>
      </c>
      <c r="D38" s="34" t="str">
        <f>+RESUMEN!D234</f>
        <v>und</v>
      </c>
      <c r="E38" s="67"/>
      <c r="F38" s="35"/>
      <c r="G38" s="35"/>
      <c r="H38" s="35"/>
      <c r="I38" s="35"/>
      <c r="J38" s="36">
        <f>SUM(E39:I40)</f>
        <v>627</v>
      </c>
      <c r="K38" s="12"/>
      <c r="L38" s="12"/>
    </row>
    <row r="39" spans="2:12" s="82" customFormat="1" ht="23.25" customHeight="1" x14ac:dyDescent="0.25">
      <c r="B39" s="172"/>
      <c r="C39" s="53" t="s">
        <v>531</v>
      </c>
      <c r="D39" s="65"/>
      <c r="E39" s="55"/>
      <c r="F39" s="55">
        <v>235</v>
      </c>
      <c r="G39" s="55">
        <v>218</v>
      </c>
      <c r="H39" s="55">
        <v>92</v>
      </c>
      <c r="I39" s="55">
        <f>627-F39-G39-H39</f>
        <v>82</v>
      </c>
      <c r="J39" s="56"/>
    </row>
    <row r="40" spans="2:12" ht="18.75" customHeight="1" x14ac:dyDescent="0.25">
      <c r="B40" s="174"/>
      <c r="C40" s="62"/>
      <c r="D40" s="48"/>
      <c r="E40" s="66"/>
      <c r="F40" s="49"/>
      <c r="G40" s="49"/>
      <c r="H40" s="49"/>
      <c r="I40" s="49"/>
      <c r="J40" s="51"/>
    </row>
    <row r="41" spans="2:12" s="13" customFormat="1" ht="22.5" customHeight="1" x14ac:dyDescent="0.3">
      <c r="B41" s="171" t="str">
        <f>+RESUMEN!B235</f>
        <v>07.24.11</v>
      </c>
      <c r="C41" s="45" t="str">
        <f>+RESUMEN!C235</f>
        <v>SENSOR DE TEMPERATURA PARA AGUA</v>
      </c>
      <c r="D41" s="34" t="str">
        <f>+RESUMEN!D235</f>
        <v>und</v>
      </c>
      <c r="E41" s="67"/>
      <c r="F41" s="35"/>
      <c r="G41" s="35"/>
      <c r="H41" s="35"/>
      <c r="I41" s="35"/>
      <c r="J41" s="36">
        <f>SUM(E42:I43)</f>
        <v>5</v>
      </c>
      <c r="K41" s="12"/>
      <c r="L41" s="12"/>
    </row>
    <row r="42" spans="2:12" s="82" customFormat="1" ht="21.75" customHeight="1" x14ac:dyDescent="0.25">
      <c r="B42" s="173"/>
      <c r="C42" s="53" t="s">
        <v>531</v>
      </c>
      <c r="D42" s="69"/>
      <c r="E42" s="41">
        <v>5</v>
      </c>
      <c r="F42" s="41"/>
      <c r="G42" s="41"/>
      <c r="H42" s="41"/>
      <c r="I42" s="41"/>
      <c r="J42" s="42"/>
    </row>
    <row r="43" spans="2:12" ht="18.75" customHeight="1" x14ac:dyDescent="0.25">
      <c r="B43" s="174"/>
      <c r="C43" s="62"/>
      <c r="D43" s="48"/>
      <c r="E43" s="66"/>
      <c r="F43" s="49"/>
      <c r="G43" s="49"/>
      <c r="H43" s="49"/>
      <c r="I43" s="49"/>
      <c r="J43" s="51"/>
    </row>
    <row r="44" spans="2:12" s="13" customFormat="1" ht="22.5" customHeight="1" x14ac:dyDescent="0.3">
      <c r="B44" s="171" t="str">
        <f>+RESUMEN!B236</f>
        <v>07.24.12</v>
      </c>
      <c r="C44" s="45" t="str">
        <f>+RESUMEN!C236</f>
        <v>SWITCH DE CORRIENTE</v>
      </c>
      <c r="D44" s="34" t="str">
        <f>+RESUMEN!D236</f>
        <v>und</v>
      </c>
      <c r="E44" s="67"/>
      <c r="F44" s="35"/>
      <c r="G44" s="35"/>
      <c r="H44" s="35"/>
      <c r="I44" s="35"/>
      <c r="J44" s="36">
        <f>SUM(E45:I46)</f>
        <v>255</v>
      </c>
      <c r="K44" s="12"/>
      <c r="L44" s="12"/>
    </row>
    <row r="45" spans="2:12" ht="23.25" customHeight="1" x14ac:dyDescent="0.25">
      <c r="B45" s="172"/>
      <c r="C45" s="53" t="s">
        <v>531</v>
      </c>
      <c r="D45" s="65"/>
      <c r="E45" s="55"/>
      <c r="F45" s="55">
        <v>66</v>
      </c>
      <c r="G45" s="55">
        <v>65</v>
      </c>
      <c r="H45" s="55">
        <v>62</v>
      </c>
      <c r="I45" s="55">
        <v>62</v>
      </c>
      <c r="J45" s="56"/>
    </row>
    <row r="46" spans="2:12" ht="18.75" customHeight="1" x14ac:dyDescent="0.25">
      <c r="B46" s="174"/>
      <c r="C46" s="62"/>
      <c r="D46" s="48"/>
      <c r="E46" s="66"/>
      <c r="F46" s="49"/>
      <c r="G46" s="49"/>
      <c r="H46" s="49"/>
      <c r="I46" s="49"/>
      <c r="J46" s="51"/>
    </row>
    <row r="47" spans="2:12" s="13" customFormat="1" ht="22.5" customHeight="1" x14ac:dyDescent="0.3">
      <c r="B47" s="171" t="str">
        <f>+RESUMEN!B237</f>
        <v>07.24.13</v>
      </c>
      <c r="C47" s="45" t="str">
        <f>+RESUMEN!C237</f>
        <v>SENSOR DE CAUDAL DE AGUA</v>
      </c>
      <c r="D47" s="34" t="str">
        <f>+RESUMEN!D237</f>
        <v>und</v>
      </c>
      <c r="E47" s="67"/>
      <c r="F47" s="35"/>
      <c r="G47" s="35"/>
      <c r="H47" s="35"/>
      <c r="I47" s="35"/>
      <c r="J47" s="36">
        <f>SUM(E48:I49)</f>
        <v>13</v>
      </c>
      <c r="K47" s="12"/>
      <c r="L47" s="12"/>
    </row>
    <row r="48" spans="2:12" s="82" customFormat="1" ht="21.75" customHeight="1" x14ac:dyDescent="0.25">
      <c r="B48" s="173"/>
      <c r="C48" s="53" t="s">
        <v>531</v>
      </c>
      <c r="D48" s="69"/>
      <c r="E48" s="41">
        <v>13</v>
      </c>
      <c r="F48" s="41"/>
      <c r="G48" s="41"/>
      <c r="H48" s="41"/>
      <c r="I48" s="41"/>
      <c r="J48" s="42"/>
    </row>
    <row r="49" spans="2:11" ht="18.75" customHeight="1" x14ac:dyDescent="0.25">
      <c r="B49" s="174"/>
      <c r="C49" s="62"/>
      <c r="D49" s="48"/>
      <c r="E49" s="66"/>
      <c r="F49" s="49"/>
      <c r="G49" s="49"/>
      <c r="H49" s="49"/>
      <c r="I49" s="49"/>
      <c r="J49" s="51"/>
    </row>
    <row r="50" spans="2:11" s="13" customFormat="1" ht="22.5" customHeight="1" x14ac:dyDescent="0.3">
      <c r="B50" s="171" t="str">
        <f>+RESUMEN!B238</f>
        <v>07.24.14</v>
      </c>
      <c r="C50" s="33" t="str">
        <f>+RESUMEN!C238</f>
        <v>CABLE PARA BMS</v>
      </c>
      <c r="D50" s="34" t="str">
        <f>+RESUMEN!D238</f>
        <v>m</v>
      </c>
      <c r="E50" s="34"/>
      <c r="F50" s="35"/>
      <c r="G50" s="35"/>
      <c r="H50" s="35"/>
      <c r="I50" s="35"/>
      <c r="J50" s="36">
        <f>SUM(E51:I52)</f>
        <v>37364.199999999997</v>
      </c>
      <c r="K50" s="12"/>
    </row>
    <row r="51" spans="2:11" ht="18.75" customHeight="1" x14ac:dyDescent="0.25">
      <c r="B51" s="172"/>
      <c r="C51" s="53" t="s">
        <v>490</v>
      </c>
      <c r="D51" s="65"/>
      <c r="E51" s="70"/>
      <c r="F51" s="70">
        <v>13456.05</v>
      </c>
      <c r="G51" s="70">
        <v>11645.449999999999</v>
      </c>
      <c r="H51" s="70">
        <v>6337.0999999999995</v>
      </c>
      <c r="I51" s="70">
        <v>5925.5999999999995</v>
      </c>
      <c r="J51" s="56"/>
    </row>
    <row r="52" spans="2:11" ht="18.75" customHeight="1" x14ac:dyDescent="0.25">
      <c r="B52" s="174"/>
      <c r="C52" s="62"/>
      <c r="D52" s="48"/>
      <c r="E52" s="48"/>
      <c r="F52" s="49"/>
      <c r="G52" s="49"/>
      <c r="H52" s="49"/>
      <c r="I52" s="49"/>
      <c r="J52" s="51"/>
    </row>
    <row r="53" spans="2:11" s="13" customFormat="1" ht="42" customHeight="1" x14ac:dyDescent="0.3">
      <c r="B53" s="171" t="str">
        <f>+RESUMEN!B239</f>
        <v>07.24.15</v>
      </c>
      <c r="C53" s="45" t="str">
        <f>+RESUMEN!C239</f>
        <v>INSTALACION Y CONFIGURACION, PRUEBAS Y PUESTA EN MARCHA DE SISTEMA DE DETECCIÓN Y EXTINCIÓN DE INCENDIOS PARA EL CENTRO DE DATOS</v>
      </c>
      <c r="D53" s="34" t="str">
        <f>+RESUMEN!D239</f>
        <v>Glb</v>
      </c>
      <c r="E53" s="34"/>
      <c r="F53" s="35"/>
      <c r="G53" s="35"/>
      <c r="H53" s="35"/>
      <c r="I53" s="35"/>
      <c r="J53" s="36">
        <f>SUM(E54:I55)</f>
        <v>1</v>
      </c>
      <c r="K53" s="12"/>
    </row>
    <row r="54" spans="2:11" ht="18.75" customHeight="1" x14ac:dyDescent="0.25">
      <c r="B54" s="172"/>
      <c r="C54" s="53" t="s">
        <v>479</v>
      </c>
      <c r="D54" s="65"/>
      <c r="E54" s="70"/>
      <c r="F54" s="70"/>
      <c r="G54" s="70">
        <v>1</v>
      </c>
      <c r="H54" s="70"/>
      <c r="I54" s="70"/>
      <c r="J54" s="56"/>
    </row>
    <row r="55" spans="2:11" ht="18.75" customHeight="1" x14ac:dyDescent="0.25">
      <c r="B55" s="174"/>
      <c r="C55" s="62"/>
      <c r="D55" s="48"/>
      <c r="E55" s="48"/>
      <c r="F55" s="49"/>
      <c r="G55" s="49"/>
      <c r="H55" s="49"/>
      <c r="I55" s="49"/>
      <c r="J55" s="51"/>
    </row>
    <row r="206" spans="2:2" s="82" customFormat="1" x14ac:dyDescent="0.25">
      <c r="B206" s="191"/>
    </row>
    <row r="207" spans="2:2" s="82" customFormat="1" x14ac:dyDescent="0.25">
      <c r="B207" s="191"/>
    </row>
    <row r="208" spans="2:2" s="82" customFormat="1" x14ac:dyDescent="0.25">
      <c r="B208" s="191"/>
    </row>
    <row r="209" spans="2:2" s="82" customFormat="1" x14ac:dyDescent="0.25">
      <c r="B209" s="191"/>
    </row>
    <row r="210" spans="2:2" s="82" customFormat="1" x14ac:dyDescent="0.25">
      <c r="B210" s="191"/>
    </row>
    <row r="211" spans="2:2" s="82" customFormat="1" x14ac:dyDescent="0.25">
      <c r="B211" s="191"/>
    </row>
    <row r="212" spans="2:2" s="82" customFormat="1" x14ac:dyDescent="0.25">
      <c r="B212" s="191"/>
    </row>
    <row r="213" spans="2:2" s="82" customFormat="1" x14ac:dyDescent="0.25">
      <c r="B213" s="191"/>
    </row>
    <row r="214" spans="2:2" s="82" customFormat="1" x14ac:dyDescent="0.25">
      <c r="B214" s="191"/>
    </row>
    <row r="215" spans="2:2" s="82" customFormat="1" x14ac:dyDescent="0.25">
      <c r="B215" s="191"/>
    </row>
    <row r="216" spans="2:2" s="82" customFormat="1" x14ac:dyDescent="0.25">
      <c r="B216" s="191"/>
    </row>
    <row r="217" spans="2:2" s="82" customFormat="1" x14ac:dyDescent="0.25">
      <c r="B217" s="191"/>
    </row>
    <row r="218" spans="2:2" s="82" customFormat="1" x14ac:dyDescent="0.25">
      <c r="B218" s="191"/>
    </row>
    <row r="219" spans="2:2" s="82" customFormat="1" x14ac:dyDescent="0.25">
      <c r="B219" s="191"/>
    </row>
    <row r="220" spans="2:2" s="82" customFormat="1" x14ac:dyDescent="0.25">
      <c r="B220" s="191"/>
    </row>
    <row r="221" spans="2:2" s="82" customFormat="1" x14ac:dyDescent="0.25">
      <c r="B221" s="191"/>
    </row>
    <row r="222" spans="2:2" s="82" customFormat="1" x14ac:dyDescent="0.25">
      <c r="B222" s="19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N42:P42 N51:P52 N8:P41 N43:P44 N46:P47 N45:P45 N49:P50 N48:P48 J48:M48 J49:M50 J45:M45 J46:M47 J43:M44 J9:M41 D51 B51 J51:M52 B52:D52 F48:I48 B48 B49:I50 B45 B47:I47 J42:M42 B42 B43:I44 B9:I23 B4:M7 H42:I42 C51 B62:M132 E52:I52 E8:I8 K8:M8 B25:I26 B24:E24 H24:I24 B28:I29 B27:E27 H27:I27 B31:I32 B30:E30 H30:I30 F42:G42 B34:I35 B33 F33:I33 B37:I38 B36 F36:I36 D36 B40:I41 B39 D48 D33 D39 D42 D45 B56:E56 J56:M56 B57:E57 J57:M57 B58:E58 J58:M58 B59:E59 J59:M59 B46:G46 I46 B60:E61 J60:M6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L50"/>
  <sheetViews>
    <sheetView zoomScale="80" zoomScaleNormal="80" workbookViewId="0">
      <selection activeCell="M48" sqref="M48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14" customWidth="1"/>
    <col min="3" max="3" width="66.5546875" style="43" customWidth="1"/>
    <col min="4" max="6" width="11.44140625" style="43"/>
    <col min="7" max="7" width="12.44140625" style="43" customWidth="1"/>
    <col min="8" max="9" width="12.5546875" style="43" customWidth="1"/>
    <col min="10" max="16384" width="11.44140625" style="43"/>
  </cols>
  <sheetData>
    <row r="2" spans="2:12" ht="18" x14ac:dyDescent="0.25">
      <c r="B2" s="238" t="str">
        <f>+BMS!B2</f>
        <v>SUSTENTO DE METRADOS</v>
      </c>
      <c r="C2" s="238"/>
      <c r="D2" s="238"/>
      <c r="E2" s="238"/>
      <c r="F2" s="238"/>
      <c r="G2" s="238"/>
      <c r="H2" s="238"/>
      <c r="I2" s="238"/>
      <c r="J2" s="238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7.2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+RESUMEN!B240</f>
        <v>07.25</v>
      </c>
      <c r="C10" s="26" t="str">
        <f>+RESUMEN!C240</f>
        <v>SISTEMA DE GESTIÓN DE IMÁGENES (PACS/RIS)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30" customHeight="1" x14ac:dyDescent="0.3">
      <c r="B11" s="171" t="str">
        <f>+RESUMEN!B241</f>
        <v>07.25.01</v>
      </c>
      <c r="C11" s="33" t="str">
        <f>+RESUMEN!C241</f>
        <v>SOFTWARE PARA SISTEMA PACS</v>
      </c>
      <c r="D11" s="34" t="str">
        <f>+RESUMEN!D241</f>
        <v>und</v>
      </c>
      <c r="E11" s="34"/>
      <c r="F11" s="35"/>
      <c r="G11" s="35"/>
      <c r="H11" s="35"/>
      <c r="I11" s="35"/>
      <c r="J11" s="36">
        <f>SUM(E12:I13)</f>
        <v>1</v>
      </c>
      <c r="K11" s="12"/>
      <c r="L11" s="12"/>
    </row>
    <row r="12" spans="2:12" ht="18.75" customHeight="1" x14ac:dyDescent="0.25">
      <c r="B12" s="172"/>
      <c r="C12" s="53" t="s">
        <v>479</v>
      </c>
      <c r="D12" s="54"/>
      <c r="E12" s="54"/>
      <c r="F12" s="55"/>
      <c r="G12" s="55">
        <v>1</v>
      </c>
      <c r="H12" s="55"/>
      <c r="I12" s="55"/>
      <c r="J12" s="56"/>
    </row>
    <row r="13" spans="2:12" ht="18.75" customHeight="1" x14ac:dyDescent="0.25">
      <c r="B13" s="173"/>
      <c r="C13" s="44"/>
      <c r="D13" s="39"/>
      <c r="E13" s="39"/>
      <c r="F13" s="40"/>
      <c r="G13" s="40"/>
      <c r="H13" s="40"/>
      <c r="I13" s="40"/>
      <c r="J13" s="42"/>
    </row>
    <row r="14" spans="2:12" s="13" customFormat="1" ht="30" customHeight="1" x14ac:dyDescent="0.3">
      <c r="B14" s="171" t="str">
        <f>+RESUMEN!B242</f>
        <v>07.25.02</v>
      </c>
      <c r="C14" s="45" t="str">
        <f>+RESUMEN!C242</f>
        <v>SOFTWARE PARA SISTEMA RIS</v>
      </c>
      <c r="D14" s="34" t="str">
        <f>+RESUMEN!D242</f>
        <v>und</v>
      </c>
      <c r="E14" s="34"/>
      <c r="F14" s="35"/>
      <c r="G14" s="35"/>
      <c r="H14" s="35"/>
      <c r="I14" s="35"/>
      <c r="J14" s="36">
        <f>SUM(E15:I16)</f>
        <v>1</v>
      </c>
      <c r="K14" s="12"/>
      <c r="L14" s="12"/>
    </row>
    <row r="15" spans="2:12" ht="18.75" customHeight="1" x14ac:dyDescent="0.25">
      <c r="B15" s="172"/>
      <c r="C15" s="53" t="s">
        <v>479</v>
      </c>
      <c r="D15" s="54"/>
      <c r="E15" s="54"/>
      <c r="F15" s="57"/>
      <c r="G15" s="55">
        <v>1</v>
      </c>
      <c r="H15" s="58"/>
      <c r="I15" s="58"/>
      <c r="J15" s="56"/>
    </row>
    <row r="16" spans="2:12" ht="18.75" customHeight="1" x14ac:dyDescent="0.25">
      <c r="B16" s="173"/>
      <c r="C16" s="44"/>
      <c r="D16" s="39"/>
      <c r="E16" s="39"/>
      <c r="F16" s="40"/>
      <c r="G16" s="40"/>
      <c r="H16" s="40"/>
      <c r="I16" s="40"/>
      <c r="J16" s="42"/>
    </row>
    <row r="17" spans="2:12" s="13" customFormat="1" ht="22.5" customHeight="1" x14ac:dyDescent="0.3">
      <c r="B17" s="171" t="str">
        <f>+RESUMEN!B243</f>
        <v>07.25.03</v>
      </c>
      <c r="C17" s="33" t="str">
        <f>+RESUMEN!C243</f>
        <v>INTEGRACIÓN PACS/RIS</v>
      </c>
      <c r="D17" s="34" t="str">
        <f>+RESUMEN!D243</f>
        <v>und</v>
      </c>
      <c r="E17" s="34"/>
      <c r="F17" s="35"/>
      <c r="G17" s="35"/>
      <c r="H17" s="35"/>
      <c r="I17" s="35"/>
      <c r="J17" s="36">
        <f>SUM(E18:I19)</f>
        <v>1</v>
      </c>
      <c r="K17" s="12"/>
      <c r="L17" s="12"/>
    </row>
    <row r="18" spans="2:12" ht="18.75" customHeight="1" x14ac:dyDescent="0.25">
      <c r="B18" s="172"/>
      <c r="C18" s="53" t="s">
        <v>479</v>
      </c>
      <c r="D18" s="59"/>
      <c r="E18" s="59"/>
      <c r="F18" s="60"/>
      <c r="G18" s="61">
        <v>1</v>
      </c>
      <c r="H18" s="60"/>
      <c r="I18" s="60"/>
      <c r="J18" s="56"/>
    </row>
    <row r="19" spans="2:12" ht="18.75" customHeight="1" x14ac:dyDescent="0.25">
      <c r="B19" s="174"/>
      <c r="C19" s="62"/>
      <c r="D19" s="48"/>
      <c r="E19" s="48"/>
      <c r="F19" s="49"/>
      <c r="G19" s="49"/>
      <c r="H19" s="49"/>
      <c r="I19" s="49"/>
      <c r="J19" s="51"/>
    </row>
    <row r="20" spans="2:12" s="13" customFormat="1" ht="35.25" customHeight="1" x14ac:dyDescent="0.3">
      <c r="B20" s="171" t="str">
        <f>+RESUMEN!B247</f>
        <v>07.25.07</v>
      </c>
      <c r="C20" s="45" t="str">
        <f>+RESUMEN!C247</f>
        <v>ESTACIÓN DE TRABAJO PARA DIAGNÓSTICO DE IMÁGENES MÉDICAS</v>
      </c>
      <c r="D20" s="34" t="str">
        <f>+RESUMEN!D247</f>
        <v>und</v>
      </c>
      <c r="E20" s="34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18.75" customHeight="1" x14ac:dyDescent="0.25">
      <c r="B21" s="172"/>
      <c r="C21" s="53" t="s">
        <v>479</v>
      </c>
      <c r="D21" s="54"/>
      <c r="E21" s="54"/>
      <c r="F21" s="57"/>
      <c r="G21" s="55">
        <v>1</v>
      </c>
      <c r="H21" s="57"/>
      <c r="I21" s="57"/>
      <c r="J21" s="56"/>
    </row>
    <row r="22" spans="2:12" ht="18.75" customHeight="1" x14ac:dyDescent="0.25">
      <c r="B22" s="173"/>
      <c r="C22" s="44"/>
      <c r="D22" s="39"/>
      <c r="E22" s="39"/>
      <c r="F22" s="40"/>
      <c r="G22" s="40"/>
      <c r="H22" s="40"/>
      <c r="I22" s="40"/>
      <c r="J22" s="42"/>
    </row>
    <row r="23" spans="2:12" s="13" customFormat="1" ht="21.75" customHeight="1" x14ac:dyDescent="0.3">
      <c r="B23" s="171" t="str">
        <f>+RESUMEN!B248</f>
        <v>07.25.08</v>
      </c>
      <c r="C23" s="45" t="str">
        <f>+RESUMEN!C248</f>
        <v>MONITOR GRADO MÉDICO DE 3 MEGAPIXELES</v>
      </c>
      <c r="D23" s="34" t="str">
        <f>+RESUMEN!D248</f>
        <v>und</v>
      </c>
      <c r="E23" s="34"/>
      <c r="F23" s="35"/>
      <c r="G23" s="35"/>
      <c r="H23" s="35"/>
      <c r="I23" s="35"/>
      <c r="J23" s="36">
        <f>SUM(E24:I25)</f>
        <v>1</v>
      </c>
      <c r="K23" s="12"/>
      <c r="L23" s="12"/>
    </row>
    <row r="24" spans="2:12" ht="18.75" customHeight="1" x14ac:dyDescent="0.25">
      <c r="B24" s="172"/>
      <c r="C24" s="53" t="s">
        <v>479</v>
      </c>
      <c r="D24" s="54"/>
      <c r="E24" s="54"/>
      <c r="F24" s="57"/>
      <c r="G24" s="55">
        <v>1</v>
      </c>
      <c r="H24" s="57"/>
      <c r="I24" s="57"/>
      <c r="J24" s="56"/>
    </row>
    <row r="25" spans="2:12" ht="18.75" customHeight="1" x14ac:dyDescent="0.25">
      <c r="B25" s="173"/>
      <c r="C25" s="44"/>
      <c r="D25" s="39"/>
      <c r="E25" s="39"/>
      <c r="F25" s="40"/>
      <c r="G25" s="40"/>
      <c r="H25" s="40"/>
      <c r="I25" s="40"/>
      <c r="J25" s="42"/>
    </row>
    <row r="26" spans="2:12" s="13" customFormat="1" ht="31.5" customHeight="1" x14ac:dyDescent="0.3">
      <c r="B26" s="171" t="str">
        <f>+RESUMEN!B249</f>
        <v>07.25.09</v>
      </c>
      <c r="C26" s="45" t="str">
        <f>+RESUMEN!C249</f>
        <v>MONITOR GRADO MÉDICO DE 5 MEGAPIXELES MONOCROMATICO</v>
      </c>
      <c r="D26" s="34" t="str">
        <f>+RESUMEN!D249</f>
        <v>und</v>
      </c>
      <c r="E26" s="34"/>
      <c r="F26" s="35"/>
      <c r="G26" s="35"/>
      <c r="H26" s="35"/>
      <c r="I26" s="35"/>
      <c r="J26" s="36">
        <f>SUM(E27:I28)</f>
        <v>1</v>
      </c>
      <c r="K26" s="12"/>
      <c r="L26" s="12"/>
    </row>
    <row r="27" spans="2:12" ht="18.75" customHeight="1" x14ac:dyDescent="0.25">
      <c r="B27" s="172"/>
      <c r="C27" s="53" t="s">
        <v>479</v>
      </c>
      <c r="D27" s="54"/>
      <c r="E27" s="54"/>
      <c r="F27" s="57"/>
      <c r="G27" s="55">
        <v>1</v>
      </c>
      <c r="H27" s="57"/>
      <c r="I27" s="57"/>
      <c r="J27" s="56"/>
    </row>
    <row r="28" spans="2:12" ht="18.75" customHeight="1" x14ac:dyDescent="0.25">
      <c r="B28" s="173"/>
      <c r="C28" s="44"/>
      <c r="D28" s="39"/>
      <c r="E28" s="39"/>
      <c r="F28" s="40"/>
      <c r="G28" s="40"/>
      <c r="H28" s="40"/>
      <c r="I28" s="40"/>
      <c r="J28" s="42"/>
    </row>
    <row r="29" spans="2:12" s="13" customFormat="1" ht="21.75" customHeight="1" x14ac:dyDescent="0.3">
      <c r="B29" s="171" t="str">
        <f>+RESUMEN!B250</f>
        <v>07.25.10</v>
      </c>
      <c r="C29" s="45" t="str">
        <f>+RESUMEN!C250</f>
        <v>MONITOR GRADO MÉDICO DE 5 MEGAPIXELES COLOR</v>
      </c>
      <c r="D29" s="34" t="str">
        <f>+RESUMEN!D250</f>
        <v>und</v>
      </c>
      <c r="E29" s="34"/>
      <c r="F29" s="35"/>
      <c r="G29" s="35"/>
      <c r="H29" s="35"/>
      <c r="I29" s="35"/>
      <c r="J29" s="36">
        <f>SUM(E30:I31)</f>
        <v>1</v>
      </c>
      <c r="K29" s="12"/>
      <c r="L29" s="12"/>
    </row>
    <row r="30" spans="2:12" ht="18.75" customHeight="1" x14ac:dyDescent="0.25">
      <c r="B30" s="172"/>
      <c r="C30" s="53" t="s">
        <v>479</v>
      </c>
      <c r="D30" s="54"/>
      <c r="E30" s="54"/>
      <c r="F30" s="57"/>
      <c r="G30" s="55">
        <v>1</v>
      </c>
      <c r="H30" s="57"/>
      <c r="I30" s="57"/>
      <c r="J30" s="56"/>
    </row>
    <row r="31" spans="2:12" ht="18.75" customHeight="1" x14ac:dyDescent="0.25">
      <c r="B31" s="173"/>
      <c r="C31" s="44"/>
      <c r="D31" s="39"/>
      <c r="E31" s="39"/>
      <c r="F31" s="40"/>
      <c r="G31" s="40"/>
      <c r="H31" s="40"/>
      <c r="I31" s="40"/>
      <c r="J31" s="42"/>
    </row>
    <row r="32" spans="2:12" s="13" customFormat="1" ht="21.75" customHeight="1" x14ac:dyDescent="0.3">
      <c r="B32" s="171" t="str">
        <f>+RESUMEN!B251</f>
        <v>07.25.11</v>
      </c>
      <c r="C32" s="45" t="str">
        <f>+RESUMEN!C251</f>
        <v>IMPRESORA DE PELÍCULAS RADIOGRÁFICAS</v>
      </c>
      <c r="D32" s="34" t="str">
        <f>+RESUMEN!D251</f>
        <v>und</v>
      </c>
      <c r="E32" s="34"/>
      <c r="F32" s="35"/>
      <c r="G32" s="35"/>
      <c r="H32" s="35"/>
      <c r="I32" s="35"/>
      <c r="J32" s="36">
        <f>SUM(E33:I34)</f>
        <v>1</v>
      </c>
      <c r="K32" s="12"/>
      <c r="L32" s="12"/>
    </row>
    <row r="33" spans="2:12" ht="18.75" customHeight="1" x14ac:dyDescent="0.25">
      <c r="B33" s="172"/>
      <c r="C33" s="53" t="s">
        <v>479</v>
      </c>
      <c r="D33" s="54"/>
      <c r="E33" s="54"/>
      <c r="F33" s="57"/>
      <c r="G33" s="55">
        <v>1</v>
      </c>
      <c r="H33" s="57"/>
      <c r="I33" s="57"/>
      <c r="J33" s="56"/>
    </row>
    <row r="34" spans="2:12" ht="18.75" customHeight="1" x14ac:dyDescent="0.25">
      <c r="B34" s="173"/>
      <c r="C34" s="44"/>
      <c r="D34" s="39"/>
      <c r="E34" s="39"/>
      <c r="F34" s="40"/>
      <c r="G34" s="40"/>
      <c r="H34" s="40"/>
      <c r="I34" s="40"/>
      <c r="J34" s="42"/>
    </row>
    <row r="35" spans="2:12" s="13" customFormat="1" ht="21.75" customHeight="1" x14ac:dyDescent="0.3">
      <c r="B35" s="171" t="str">
        <f>+RESUMEN!B252</f>
        <v>07.25.12</v>
      </c>
      <c r="C35" s="45" t="str">
        <f>+RESUMEN!C252</f>
        <v>ESTACIÓN DE VISUALIZACIÓN</v>
      </c>
      <c r="D35" s="34" t="str">
        <f>+RESUMEN!D252</f>
        <v>und</v>
      </c>
      <c r="E35" s="34"/>
      <c r="F35" s="35"/>
      <c r="G35" s="35"/>
      <c r="H35" s="35"/>
      <c r="I35" s="35"/>
      <c r="J35" s="36">
        <f>SUM(E36:I37)</f>
        <v>1</v>
      </c>
      <c r="K35" s="12"/>
      <c r="L35" s="12"/>
    </row>
    <row r="36" spans="2:12" ht="18.75" customHeight="1" x14ac:dyDescent="0.25">
      <c r="B36" s="172"/>
      <c r="C36" s="53" t="s">
        <v>479</v>
      </c>
      <c r="D36" s="54"/>
      <c r="E36" s="54"/>
      <c r="F36" s="57"/>
      <c r="G36" s="55">
        <v>1</v>
      </c>
      <c r="H36" s="57"/>
      <c r="I36" s="57"/>
      <c r="J36" s="56"/>
    </row>
    <row r="37" spans="2:12" ht="18.75" customHeight="1" x14ac:dyDescent="0.25">
      <c r="B37" s="173"/>
      <c r="C37" s="44"/>
      <c r="D37" s="39"/>
      <c r="E37" s="39"/>
      <c r="F37" s="40"/>
      <c r="G37" s="40"/>
      <c r="H37" s="40"/>
      <c r="I37" s="40"/>
      <c r="J37" s="42"/>
    </row>
    <row r="38" spans="2:12" s="13" customFormat="1" ht="40.5" customHeight="1" x14ac:dyDescent="0.3">
      <c r="B38" s="171" t="str">
        <f>+RESUMEN!B253</f>
        <v>07.25.13</v>
      </c>
      <c r="C38" s="45" t="str">
        <f>+RESUMEN!C253</f>
        <v>INSTALACION Y CONFIGURACION, PRUEBAS Y PUESTA EN MARCHA DE SISTEMA DE DETECCIÓN Y EXTINCIÓN DE INCENDIOS PARA EL CENTRO DE DATOS</v>
      </c>
      <c r="D38" s="34" t="str">
        <f>+RESUMEN!D253</f>
        <v>Glb</v>
      </c>
      <c r="E38" s="34"/>
      <c r="F38" s="35"/>
      <c r="G38" s="35"/>
      <c r="H38" s="35"/>
      <c r="I38" s="35"/>
      <c r="J38" s="36">
        <f>SUM(E39:I40)</f>
        <v>1</v>
      </c>
      <c r="K38" s="12"/>
      <c r="L38" s="12"/>
    </row>
    <row r="39" spans="2:12" ht="18.75" customHeight="1" x14ac:dyDescent="0.25">
      <c r="B39" s="172"/>
      <c r="C39" s="53" t="s">
        <v>479</v>
      </c>
      <c r="D39" s="54"/>
      <c r="E39" s="54"/>
      <c r="F39" s="57"/>
      <c r="G39" s="55">
        <v>1</v>
      </c>
      <c r="H39" s="57"/>
      <c r="I39" s="57"/>
      <c r="J39" s="56"/>
    </row>
    <row r="40" spans="2:12" ht="18.75" customHeight="1" x14ac:dyDescent="0.25">
      <c r="B40" s="173"/>
      <c r="C40" s="44"/>
      <c r="D40" s="39"/>
      <c r="E40" s="39"/>
      <c r="F40" s="40"/>
      <c r="G40" s="40"/>
      <c r="H40" s="40"/>
      <c r="I40" s="40"/>
      <c r="J40" s="42"/>
    </row>
    <row r="41" spans="2:12" s="31" customFormat="1" ht="22.5" customHeight="1" x14ac:dyDescent="0.3">
      <c r="B41" s="80" t="str">
        <f>+RESUMEN!B254</f>
        <v>07.26</v>
      </c>
      <c r="C41" s="26" t="str">
        <f>+RESUMEN!C254</f>
        <v>SISTEMA DE GESTIÓN DE SALUD (HIS)</v>
      </c>
      <c r="D41" s="27"/>
      <c r="E41" s="27"/>
      <c r="F41" s="28"/>
      <c r="G41" s="28"/>
      <c r="H41" s="28"/>
      <c r="I41" s="28"/>
      <c r="J41" s="29"/>
      <c r="K41" s="30"/>
      <c r="L41" s="30"/>
    </row>
    <row r="42" spans="2:12" s="13" customFormat="1" ht="30" customHeight="1" x14ac:dyDescent="0.3">
      <c r="B42" s="171" t="str">
        <f>+RESUMEN!B255</f>
        <v>07.26.01</v>
      </c>
      <c r="C42" s="33" t="str">
        <f>+RESUMEN!C255</f>
        <v>SISTEMA HIS</v>
      </c>
      <c r="D42" s="34" t="str">
        <f>+RESUMEN!D255</f>
        <v>und</v>
      </c>
      <c r="E42" s="34"/>
      <c r="F42" s="35"/>
      <c r="G42" s="35"/>
      <c r="H42" s="35"/>
      <c r="I42" s="35"/>
      <c r="J42" s="36">
        <f>SUM(E43:I44)</f>
        <v>1</v>
      </c>
      <c r="K42" s="12"/>
      <c r="L42" s="12"/>
    </row>
    <row r="43" spans="2:12" ht="18.75" customHeight="1" x14ac:dyDescent="0.25">
      <c r="B43" s="172"/>
      <c r="C43" s="53" t="s">
        <v>479</v>
      </c>
      <c r="D43" s="54"/>
      <c r="E43" s="54"/>
      <c r="F43" s="55"/>
      <c r="G43" s="55">
        <v>1</v>
      </c>
      <c r="H43" s="55"/>
      <c r="I43" s="55"/>
      <c r="J43" s="56"/>
    </row>
    <row r="44" spans="2:12" ht="18.75" customHeight="1" x14ac:dyDescent="0.25">
      <c r="B44" s="173"/>
      <c r="C44" s="44"/>
      <c r="D44" s="39"/>
      <c r="E44" s="39"/>
      <c r="F44" s="40"/>
      <c r="G44" s="40"/>
      <c r="H44" s="40"/>
      <c r="I44" s="40"/>
      <c r="J44" s="42"/>
    </row>
    <row r="45" spans="2:12" s="13" customFormat="1" ht="22.5" customHeight="1" x14ac:dyDescent="0.3">
      <c r="B45" s="171" t="str">
        <f>+RESUMEN!B256</f>
        <v>07.26.02</v>
      </c>
      <c r="C45" s="33" t="str">
        <f>+RESUMEN!C256</f>
        <v>ESPECIFICACIONES TÉCNICAS DEL HARDWARE PARA EL HIS</v>
      </c>
      <c r="D45" s="34" t="str">
        <f>+RESUMEN!D256</f>
        <v>und</v>
      </c>
      <c r="E45" s="34"/>
      <c r="F45" s="35"/>
      <c r="G45" s="35"/>
      <c r="H45" s="35"/>
      <c r="I45" s="35"/>
      <c r="J45" s="36">
        <f>SUM(E46:I47)</f>
        <v>1</v>
      </c>
      <c r="K45" s="12"/>
      <c r="L45" s="12"/>
    </row>
    <row r="46" spans="2:12" ht="18.75" customHeight="1" x14ac:dyDescent="0.25">
      <c r="B46" s="172"/>
      <c r="C46" s="53" t="s">
        <v>479</v>
      </c>
      <c r="D46" s="54"/>
      <c r="E46" s="54"/>
      <c r="F46" s="57"/>
      <c r="G46" s="55">
        <v>1</v>
      </c>
      <c r="H46" s="57"/>
      <c r="I46" s="57"/>
      <c r="J46" s="56"/>
    </row>
    <row r="47" spans="2:12" ht="18.75" customHeight="1" x14ac:dyDescent="0.25">
      <c r="B47" s="174"/>
      <c r="C47" s="62"/>
      <c r="D47" s="48"/>
      <c r="E47" s="48"/>
      <c r="F47" s="49"/>
      <c r="G47" s="49"/>
      <c r="H47" s="49"/>
      <c r="I47" s="49"/>
      <c r="J47" s="51"/>
    </row>
    <row r="48" spans="2:12" s="13" customFormat="1" ht="40.5" customHeight="1" x14ac:dyDescent="0.3">
      <c r="B48" s="171" t="str">
        <f>+RESUMEN!B257</f>
        <v>07.26.03</v>
      </c>
      <c r="C48" s="45" t="str">
        <f>+RESUMEN!C257</f>
        <v>INSTALACION Y CONFIGURACION, PRUEBAS Y PUESTA EN MARCHA DE SISTEMA DE DETECCIÓN Y EXTINCIÓN DE INCENDIOS PARA EL CENTRO DE DATOS</v>
      </c>
      <c r="D48" s="34" t="str">
        <f>+RESUMEN!D257</f>
        <v>Glb</v>
      </c>
      <c r="E48" s="34"/>
      <c r="F48" s="35"/>
      <c r="G48" s="35"/>
      <c r="H48" s="35"/>
      <c r="I48" s="35"/>
      <c r="J48" s="36">
        <f>SUM(E49:I50)</f>
        <v>1</v>
      </c>
      <c r="K48" s="12"/>
      <c r="L48" s="12"/>
    </row>
    <row r="49" spans="2:10" ht="18.75" customHeight="1" x14ac:dyDescent="0.25">
      <c r="B49" s="172"/>
      <c r="C49" s="53" t="s">
        <v>479</v>
      </c>
      <c r="D49" s="54"/>
      <c r="E49" s="54"/>
      <c r="F49" s="57"/>
      <c r="G49" s="55">
        <v>1</v>
      </c>
      <c r="H49" s="57"/>
      <c r="I49" s="57"/>
      <c r="J49" s="56"/>
    </row>
    <row r="50" spans="2:10" ht="18.75" customHeight="1" x14ac:dyDescent="0.25">
      <c r="B50" s="174"/>
      <c r="C50" s="62"/>
      <c r="D50" s="48"/>
      <c r="E50" s="48"/>
      <c r="F50" s="49"/>
      <c r="G50" s="49"/>
      <c r="H50" s="49"/>
      <c r="I50" s="49"/>
      <c r="J50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L7 B41:L47 E8:I8 K8:L8 B9:L37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L13"/>
  <sheetViews>
    <sheetView zoomScale="80" zoomScaleNormal="80" workbookViewId="0">
      <selection activeCell="M36" sqref="M36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175" customWidth="1"/>
    <col min="3" max="3" width="66.5546875" style="43" customWidth="1"/>
    <col min="4" max="4" width="8.5546875" style="43" customWidth="1"/>
    <col min="5" max="5" width="10.109375" style="43" customWidth="1"/>
    <col min="6" max="9" width="9.5546875" style="43" customWidth="1"/>
    <col min="10" max="16384" width="11.44140625" style="43"/>
  </cols>
  <sheetData>
    <row r="2" spans="2:12" ht="18" x14ac:dyDescent="0.35">
      <c r="B2" s="236" t="str">
        <f>+'SISTEMAS 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7.2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9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69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70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+RESUMEN!B258</f>
        <v>07.27</v>
      </c>
      <c r="C10" s="26" t="str">
        <f>+RESUMEN!C258</f>
        <v>ACELEROGRAFO DIGITAL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171" t="str">
        <f>+RESUMEN!B259</f>
        <v>07.27.01</v>
      </c>
      <c r="C11" s="33" t="str">
        <f>+RESUMEN!C259</f>
        <v>ACELEROGRAFO</v>
      </c>
      <c r="D11" s="34" t="str">
        <f>+RESUMEN!D259</f>
        <v>und</v>
      </c>
      <c r="E11" s="34"/>
      <c r="F11" s="35"/>
      <c r="G11" s="35"/>
      <c r="H11" s="35"/>
      <c r="I11" s="35"/>
      <c r="J11" s="36">
        <f>SUM(E12:I13)</f>
        <v>2</v>
      </c>
      <c r="K11" s="12"/>
      <c r="L11" s="12"/>
    </row>
    <row r="12" spans="2:12" s="82" customFormat="1" ht="18.75" customHeight="1" x14ac:dyDescent="0.25">
      <c r="B12" s="172"/>
      <c r="C12" s="53" t="s">
        <v>479</v>
      </c>
      <c r="D12" s="59"/>
      <c r="E12" s="84">
        <v>1</v>
      </c>
      <c r="F12" s="72"/>
      <c r="G12" s="72"/>
      <c r="H12" s="72"/>
      <c r="I12" s="72">
        <v>1</v>
      </c>
      <c r="J12" s="56"/>
    </row>
    <row r="13" spans="2:12" ht="18.75" customHeight="1" x14ac:dyDescent="0.25">
      <c r="B13" s="174"/>
      <c r="C13" s="47"/>
      <c r="D13" s="48"/>
      <c r="E13" s="48"/>
      <c r="F13" s="49"/>
      <c r="G13" s="49"/>
      <c r="H13" s="49"/>
      <c r="I13" s="49"/>
      <c r="J13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P7 E8:I8 K8:P8 B9:P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45"/>
  <sheetViews>
    <sheetView zoomScale="80" zoomScaleNormal="80" workbookViewId="0">
      <selection activeCell="F36" sqref="F36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11.44140625" style="43"/>
    <col min="5" max="9" width="10.33203125" style="43" customWidth="1"/>
    <col min="10" max="10" width="11.44140625" style="43" customWidth="1"/>
    <col min="11" max="11" width="11.44140625" style="82"/>
    <col min="12" max="16384" width="11.44140625" style="43"/>
  </cols>
  <sheetData>
    <row r="2" spans="2:11" ht="27.6" customHeight="1" x14ac:dyDescent="0.35">
      <c r="B2" s="236" t="s">
        <v>596</v>
      </c>
      <c r="C2" s="236"/>
      <c r="D2" s="236"/>
      <c r="E2" s="236"/>
      <c r="F2" s="236"/>
      <c r="G2" s="236"/>
      <c r="H2" s="236"/>
      <c r="I2" s="236"/>
      <c r="J2" s="236"/>
    </row>
    <row r="3" spans="2:11" s="97" customFormat="1" ht="6.6" customHeight="1" x14ac:dyDescent="0.3">
      <c r="B3" s="14"/>
      <c r="C3" s="107"/>
      <c r="D3" s="107"/>
      <c r="E3" s="112"/>
      <c r="F3" s="108"/>
      <c r="G3" s="108"/>
      <c r="H3" s="108"/>
      <c r="I3" s="108"/>
      <c r="J3" s="107"/>
      <c r="K3" s="125"/>
    </row>
    <row r="4" spans="2:11" s="97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5"/>
    </row>
    <row r="5" spans="2:11" s="97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5"/>
    </row>
    <row r="6" spans="2:11" s="97" customFormat="1" ht="5.4" customHeight="1" x14ac:dyDescent="0.3">
      <c r="B6" s="206"/>
      <c r="C6" s="206"/>
      <c r="D6" s="206"/>
      <c r="E6" s="206"/>
      <c r="F6" s="206"/>
      <c r="G6" s="206"/>
      <c r="H6" s="206"/>
      <c r="I6" s="206"/>
      <c r="J6" s="206"/>
      <c r="K6" s="125"/>
    </row>
    <row r="7" spans="2:11" s="97" customFormat="1" ht="18" customHeight="1" x14ac:dyDescent="0.3">
      <c r="B7" s="107"/>
      <c r="C7" s="107"/>
      <c r="D7" s="107"/>
      <c r="E7" s="112"/>
      <c r="F7" s="108"/>
      <c r="G7" s="108"/>
      <c r="H7" s="126" t="str">
        <f>+RESUMEN!D4</f>
        <v>FECHA: ABRIL-2022</v>
      </c>
      <c r="I7" s="126"/>
      <c r="J7" s="107"/>
      <c r="K7" s="125"/>
    </row>
    <row r="8" spans="2:11" s="97" customFormat="1" ht="26.25" customHeight="1" x14ac:dyDescent="0.3">
      <c r="B8" s="17" t="s">
        <v>493</v>
      </c>
      <c r="C8" s="17" t="s">
        <v>494</v>
      </c>
      <c r="D8" s="17" t="s">
        <v>378</v>
      </c>
      <c r="E8" s="98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5"/>
    </row>
    <row r="9" spans="2:11" s="109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1"/>
      <c r="F9" s="21"/>
      <c r="G9" s="21"/>
      <c r="H9" s="21"/>
      <c r="I9" s="21"/>
      <c r="J9" s="22"/>
      <c r="K9" s="127"/>
    </row>
    <row r="10" spans="2:11" s="109" customFormat="1" ht="22.5" customHeight="1" x14ac:dyDescent="0.3">
      <c r="B10" s="80" t="str">
        <f>+RESUMEN!B7</f>
        <v>07.01</v>
      </c>
      <c r="C10" s="26" t="str">
        <f>+RESUMEN!C7</f>
        <v>INSTALACIONES CABLEADO ESTRUCTURADO</v>
      </c>
      <c r="D10" s="27"/>
      <c r="E10" s="28"/>
      <c r="F10" s="28"/>
      <c r="G10" s="28"/>
      <c r="H10" s="28"/>
      <c r="I10" s="28"/>
      <c r="J10" s="29"/>
      <c r="K10" s="127"/>
    </row>
    <row r="11" spans="2:11" s="111" customFormat="1" ht="22.5" customHeight="1" x14ac:dyDescent="0.3">
      <c r="B11" s="25" t="str">
        <f>+RESUMEN!B8</f>
        <v>07.01.01</v>
      </c>
      <c r="C11" s="26" t="str">
        <f>+RESUMEN!C8</f>
        <v>BUZON DE CONCRETO</v>
      </c>
      <c r="D11" s="27"/>
      <c r="E11" s="28"/>
      <c r="F11" s="28"/>
      <c r="G11" s="28"/>
      <c r="H11" s="28"/>
      <c r="I11" s="28"/>
      <c r="J11" s="29"/>
      <c r="K11" s="128"/>
    </row>
    <row r="12" spans="2:11" s="97" customFormat="1" ht="29.25" customHeight="1" x14ac:dyDescent="0.3">
      <c r="B12" s="32" t="str">
        <f>+RESUMEN!B9</f>
        <v>07.01.01.01</v>
      </c>
      <c r="C12" s="45" t="str">
        <f>+RESUMEN!C9</f>
        <v>BUZÓN CON TAPA DE HIERRO FUNDIDO (1000 x 1000 x 1200 mm)</v>
      </c>
      <c r="D12" s="34" t="str">
        <f>+RESUMEN!D9</f>
        <v>und</v>
      </c>
      <c r="E12" s="35"/>
      <c r="F12" s="35"/>
      <c r="G12" s="35"/>
      <c r="H12" s="35"/>
      <c r="I12" s="35"/>
      <c r="J12" s="36">
        <f>SUM(E13:I14)</f>
        <v>22</v>
      </c>
      <c r="K12" s="125"/>
    </row>
    <row r="13" spans="2:11" s="82" customFormat="1" ht="18.75" customHeight="1" x14ac:dyDescent="0.25">
      <c r="B13" s="52"/>
      <c r="C13" s="129" t="s">
        <v>453</v>
      </c>
      <c r="D13" s="59"/>
      <c r="E13" s="86"/>
      <c r="F13" s="86">
        <v>22</v>
      </c>
      <c r="G13" s="86"/>
      <c r="H13" s="86"/>
      <c r="I13" s="86"/>
      <c r="J13" s="56"/>
    </row>
    <row r="14" spans="2:11" ht="18.75" customHeight="1" x14ac:dyDescent="0.25">
      <c r="B14" s="37"/>
      <c r="C14" s="44"/>
      <c r="D14" s="39"/>
      <c r="E14" s="40"/>
      <c r="F14" s="40"/>
      <c r="G14" s="40"/>
      <c r="H14" s="40"/>
      <c r="I14" s="40"/>
      <c r="J14" s="42"/>
    </row>
    <row r="15" spans="2:11" s="111" customFormat="1" ht="22.5" customHeight="1" x14ac:dyDescent="0.3">
      <c r="B15" s="25" t="str">
        <f>+RESUMEN!B10</f>
        <v>07.01.02</v>
      </c>
      <c r="C15" s="26" t="str">
        <f>+RESUMEN!C10</f>
        <v>CAJAS DE PASE F.G.</v>
      </c>
      <c r="D15" s="27"/>
      <c r="E15" s="28"/>
      <c r="F15" s="28"/>
      <c r="G15" s="28"/>
      <c r="H15" s="28"/>
      <c r="I15" s="28"/>
      <c r="J15" s="29"/>
      <c r="K15" s="128"/>
    </row>
    <row r="16" spans="2:11" s="97" customFormat="1" ht="22.5" customHeight="1" x14ac:dyDescent="0.3">
      <c r="B16" s="32" t="str">
        <f>+RESUMEN!B11</f>
        <v>07.01.02.01</v>
      </c>
      <c r="C16" s="33" t="str">
        <f>+RESUMEN!C11</f>
        <v>CAJA DE PASE PESADA EN F.G. CUADRADA 100x100x100 mm</v>
      </c>
      <c r="D16" s="34" t="str">
        <f>+RESUMEN!D11</f>
        <v>und</v>
      </c>
      <c r="E16" s="35"/>
      <c r="F16" s="35"/>
      <c r="G16" s="35"/>
      <c r="H16" s="35"/>
      <c r="I16" s="35"/>
      <c r="J16" s="36">
        <f>SUM(E17:I40)</f>
        <v>4313</v>
      </c>
      <c r="K16" s="125"/>
    </row>
    <row r="17" spans="2:10" ht="18.75" customHeight="1" x14ac:dyDescent="0.25">
      <c r="B17" s="88"/>
      <c r="C17" s="130" t="s">
        <v>30</v>
      </c>
      <c r="D17" s="54"/>
      <c r="E17" s="75"/>
      <c r="F17" s="55"/>
      <c r="G17" s="55"/>
      <c r="H17" s="131"/>
      <c r="I17" s="131"/>
      <c r="J17" s="92"/>
    </row>
    <row r="18" spans="2:10" s="82" customFormat="1" ht="18.75" customHeight="1" x14ac:dyDescent="0.25">
      <c r="B18" s="88"/>
      <c r="C18" s="76" t="s">
        <v>447</v>
      </c>
      <c r="D18" s="54"/>
      <c r="E18" s="75">
        <f>SUM('CABLEADO HORIZONTAL'!E24:E34)</f>
        <v>1</v>
      </c>
      <c r="F18" s="75">
        <f>SUM('CABLEADO HORIZONTAL'!F24:F34)</f>
        <v>353</v>
      </c>
      <c r="G18" s="75">
        <f>SUM('CABLEADO HORIZONTAL'!G24:G34)</f>
        <v>283</v>
      </c>
      <c r="H18" s="75">
        <f>SUM('CABLEADO HORIZONTAL'!H24:H34)</f>
        <v>171</v>
      </c>
      <c r="I18" s="75">
        <f>SUM('CABLEADO HORIZONTAL'!I24:I34)</f>
        <v>1</v>
      </c>
      <c r="J18" s="92"/>
    </row>
    <row r="19" spans="2:10" s="82" customFormat="1" ht="18.75" customHeight="1" x14ac:dyDescent="0.25">
      <c r="B19" s="88"/>
      <c r="C19" s="76" t="s">
        <v>442</v>
      </c>
      <c r="D19" s="54"/>
      <c r="E19" s="75">
        <v>1</v>
      </c>
      <c r="F19" s="55">
        <v>198</v>
      </c>
      <c r="G19" s="55">
        <v>156</v>
      </c>
      <c r="H19" s="131">
        <v>76</v>
      </c>
      <c r="I19" s="131"/>
      <c r="J19" s="92"/>
    </row>
    <row r="20" spans="2:10" s="82" customFormat="1" ht="18.75" customHeight="1" x14ac:dyDescent="0.25">
      <c r="B20" s="88"/>
      <c r="C20" s="130" t="s">
        <v>36</v>
      </c>
      <c r="D20" s="54"/>
      <c r="E20" s="75"/>
      <c r="F20" s="55"/>
      <c r="G20" s="55"/>
      <c r="H20" s="131"/>
      <c r="I20" s="131"/>
      <c r="J20" s="92"/>
    </row>
    <row r="21" spans="2:10" s="82" customFormat="1" ht="18.75" customHeight="1" x14ac:dyDescent="0.25">
      <c r="B21" s="88"/>
      <c r="C21" s="76" t="s">
        <v>450</v>
      </c>
      <c r="D21" s="54"/>
      <c r="E21" s="75">
        <f>SUM(DAI!E12:E55)</f>
        <v>118</v>
      </c>
      <c r="F21" s="75">
        <f>SUM(DAI!F12:F55)</f>
        <v>427</v>
      </c>
      <c r="G21" s="75">
        <f>SUM(DAI!G12:G55)</f>
        <v>321</v>
      </c>
      <c r="H21" s="75">
        <f>SUM(DAI!H12:H55)</f>
        <v>165</v>
      </c>
      <c r="I21" s="75">
        <f>SUM(DAI!I12:I55)</f>
        <v>34</v>
      </c>
      <c r="J21" s="92"/>
    </row>
    <row r="22" spans="2:10" s="82" customFormat="1" ht="18.75" customHeight="1" x14ac:dyDescent="0.25">
      <c r="B22" s="88"/>
      <c r="C22" s="130" t="s">
        <v>31</v>
      </c>
      <c r="D22" s="54"/>
      <c r="E22" s="75"/>
      <c r="F22" s="55"/>
      <c r="G22" s="55"/>
      <c r="H22" s="131"/>
      <c r="I22" s="131"/>
      <c r="J22" s="92"/>
    </row>
    <row r="23" spans="2:10" s="82" customFormat="1" ht="18.75" customHeight="1" x14ac:dyDescent="0.25">
      <c r="B23" s="88"/>
      <c r="C23" s="76" t="s">
        <v>448</v>
      </c>
      <c r="D23" s="54"/>
      <c r="E23" s="75"/>
      <c r="F23" s="55">
        <v>54</v>
      </c>
      <c r="G23" s="55">
        <v>84</v>
      </c>
      <c r="H23" s="131">
        <v>189</v>
      </c>
      <c r="I23" s="131"/>
      <c r="J23" s="92"/>
    </row>
    <row r="24" spans="2:10" s="82" customFormat="1" ht="18.75" customHeight="1" x14ac:dyDescent="0.25">
      <c r="B24" s="88"/>
      <c r="C24" s="76" t="s">
        <v>445</v>
      </c>
      <c r="D24" s="54"/>
      <c r="E24" s="75"/>
      <c r="F24" s="55">
        <v>55</v>
      </c>
      <c r="G24" s="55">
        <v>44</v>
      </c>
      <c r="H24" s="131">
        <v>24</v>
      </c>
      <c r="I24" s="131"/>
      <c r="J24" s="92"/>
    </row>
    <row r="25" spans="2:10" s="82" customFormat="1" ht="18.75" customHeight="1" x14ac:dyDescent="0.25">
      <c r="B25" s="88"/>
      <c r="C25" s="130" t="s">
        <v>32</v>
      </c>
      <c r="D25" s="54"/>
      <c r="E25" s="75"/>
      <c r="F25" s="55"/>
      <c r="G25" s="55"/>
      <c r="H25" s="131"/>
      <c r="I25" s="131"/>
      <c r="J25" s="92"/>
    </row>
    <row r="26" spans="2:10" s="82" customFormat="1" ht="18.75" customHeight="1" x14ac:dyDescent="0.25">
      <c r="B26" s="88"/>
      <c r="C26" s="76" t="s">
        <v>449</v>
      </c>
      <c r="D26" s="54"/>
      <c r="E26" s="75"/>
      <c r="F26" s="55">
        <v>3</v>
      </c>
      <c r="G26" s="55">
        <v>2</v>
      </c>
      <c r="H26" s="131">
        <v>2</v>
      </c>
      <c r="I26" s="131"/>
      <c r="J26" s="92"/>
    </row>
    <row r="27" spans="2:10" s="82" customFormat="1" ht="18.75" customHeight="1" x14ac:dyDescent="0.25">
      <c r="B27" s="88"/>
      <c r="C27" s="76" t="s">
        <v>446</v>
      </c>
      <c r="D27" s="54"/>
      <c r="E27" s="209"/>
      <c r="F27" s="209">
        <v>138</v>
      </c>
      <c r="G27" s="209">
        <v>93</v>
      </c>
      <c r="H27" s="210">
        <v>48</v>
      </c>
      <c r="I27" s="131"/>
      <c r="J27" s="92"/>
    </row>
    <row r="28" spans="2:10" s="82" customFormat="1" ht="18.75" customHeight="1" x14ac:dyDescent="0.25">
      <c r="B28" s="88"/>
      <c r="C28" s="130" t="s">
        <v>374</v>
      </c>
      <c r="D28" s="54"/>
      <c r="E28" s="75"/>
      <c r="F28" s="55"/>
      <c r="G28" s="55"/>
      <c r="H28" s="131"/>
      <c r="I28" s="131"/>
      <c r="J28" s="92"/>
    </row>
    <row r="29" spans="2:10" s="82" customFormat="1" ht="18.75" customHeight="1" x14ac:dyDescent="0.25">
      <c r="B29" s="88"/>
      <c r="C29" s="76" t="s">
        <v>451</v>
      </c>
      <c r="D29" s="54"/>
      <c r="E29" s="75"/>
      <c r="F29" s="55">
        <v>5</v>
      </c>
      <c r="G29" s="55">
        <v>3</v>
      </c>
      <c r="H29" s="131">
        <v>2</v>
      </c>
      <c r="I29" s="131"/>
      <c r="J29" s="92"/>
    </row>
    <row r="30" spans="2:10" s="82" customFormat="1" ht="18.75" customHeight="1" x14ac:dyDescent="0.25">
      <c r="B30" s="88"/>
      <c r="C30" s="76"/>
      <c r="D30" s="54"/>
      <c r="E30" s="75"/>
      <c r="F30" s="55"/>
      <c r="G30" s="55"/>
      <c r="H30" s="131"/>
      <c r="I30" s="131"/>
      <c r="J30" s="92"/>
    </row>
    <row r="31" spans="2:10" s="82" customFormat="1" ht="18.75" customHeight="1" x14ac:dyDescent="0.25">
      <c r="B31" s="88"/>
      <c r="C31" s="211"/>
      <c r="D31" s="54"/>
      <c r="E31" s="75"/>
      <c r="F31" s="55"/>
      <c r="G31" s="55"/>
      <c r="H31" s="131"/>
      <c r="I31" s="131"/>
      <c r="J31" s="92"/>
    </row>
    <row r="32" spans="2:10" s="82" customFormat="1" ht="18.75" customHeight="1" x14ac:dyDescent="0.25">
      <c r="B32" s="88"/>
      <c r="C32" s="130" t="s">
        <v>30</v>
      </c>
      <c r="D32" s="54"/>
      <c r="E32" s="75"/>
      <c r="F32" s="55"/>
      <c r="G32" s="55"/>
      <c r="H32" s="131"/>
      <c r="I32" s="131"/>
      <c r="J32" s="92"/>
    </row>
    <row r="33" spans="2:11" s="82" customFormat="1" ht="18.75" customHeight="1" x14ac:dyDescent="0.25">
      <c r="B33" s="88"/>
      <c r="C33" s="76" t="s">
        <v>642</v>
      </c>
      <c r="D33" s="54"/>
      <c r="E33" s="75">
        <v>3</v>
      </c>
      <c r="F33" s="55">
        <v>322</v>
      </c>
      <c r="G33" s="55">
        <v>301</v>
      </c>
      <c r="H33" s="131">
        <v>162</v>
      </c>
      <c r="I33" s="131">
        <v>2</v>
      </c>
      <c r="J33" s="92"/>
    </row>
    <row r="34" spans="2:11" s="82" customFormat="1" ht="18.75" customHeight="1" x14ac:dyDescent="0.25">
      <c r="B34" s="88"/>
      <c r="C34" s="130" t="s">
        <v>36</v>
      </c>
      <c r="D34" s="54"/>
      <c r="E34" s="75"/>
      <c r="F34" s="55"/>
      <c r="G34" s="55"/>
      <c r="H34" s="131"/>
      <c r="I34" s="131"/>
      <c r="J34" s="92"/>
    </row>
    <row r="35" spans="2:11" s="82" customFormat="1" ht="18.75" customHeight="1" x14ac:dyDescent="0.25">
      <c r="B35" s="88"/>
      <c r="C35" s="76" t="s">
        <v>644</v>
      </c>
      <c r="D35" s="54"/>
      <c r="E35" s="75">
        <v>65</v>
      </c>
      <c r="F35" s="55">
        <v>168</v>
      </c>
      <c r="G35" s="55">
        <v>85</v>
      </c>
      <c r="H35" s="131">
        <v>55</v>
      </c>
      <c r="I35" s="131">
        <v>15</v>
      </c>
      <c r="J35" s="92"/>
    </row>
    <row r="36" spans="2:11" s="82" customFormat="1" ht="18.75" customHeight="1" x14ac:dyDescent="0.25">
      <c r="B36" s="88"/>
      <c r="C36" s="130" t="s">
        <v>31</v>
      </c>
      <c r="D36" s="54"/>
      <c r="E36" s="75"/>
      <c r="F36" s="55"/>
      <c r="G36" s="55"/>
      <c r="H36" s="131"/>
      <c r="I36" s="131"/>
      <c r="J36" s="92"/>
    </row>
    <row r="37" spans="2:11" s="82" customFormat="1" ht="18.75" customHeight="1" x14ac:dyDescent="0.25">
      <c r="B37" s="88"/>
      <c r="C37" s="76" t="s">
        <v>645</v>
      </c>
      <c r="D37" s="54"/>
      <c r="E37" s="75"/>
      <c r="F37" s="55"/>
      <c r="G37" s="55">
        <v>15</v>
      </c>
      <c r="H37" s="131">
        <v>55</v>
      </c>
      <c r="I37" s="131"/>
      <c r="J37" s="92"/>
    </row>
    <row r="38" spans="2:11" s="82" customFormat="1" ht="18.75" customHeight="1" x14ac:dyDescent="0.25">
      <c r="B38" s="88"/>
      <c r="C38" s="130" t="s">
        <v>32</v>
      </c>
      <c r="D38" s="54"/>
      <c r="E38" s="75"/>
      <c r="F38" s="55"/>
      <c r="G38" s="55"/>
      <c r="H38" s="131"/>
      <c r="I38" s="131"/>
      <c r="J38" s="92"/>
    </row>
    <row r="39" spans="2:11" s="82" customFormat="1" ht="18.75" customHeight="1" x14ac:dyDescent="0.25">
      <c r="B39" s="88"/>
      <c r="C39" s="76" t="s">
        <v>643</v>
      </c>
      <c r="D39" s="54"/>
      <c r="E39" s="75"/>
      <c r="F39" s="55">
        <v>3</v>
      </c>
      <c r="G39" s="55">
        <v>1</v>
      </c>
      <c r="H39" s="131">
        <v>1</v>
      </c>
      <c r="I39" s="131">
        <v>9</v>
      </c>
      <c r="J39" s="92"/>
    </row>
    <row r="40" spans="2:11" ht="18.75" customHeight="1" x14ac:dyDescent="0.25">
      <c r="B40" s="37"/>
      <c r="C40" s="44"/>
      <c r="D40" s="39"/>
      <c r="E40" s="40"/>
      <c r="F40" s="40"/>
      <c r="G40" s="40"/>
      <c r="H40" s="40"/>
      <c r="I40" s="40"/>
      <c r="J40" s="42"/>
    </row>
    <row r="41" spans="2:11" s="97" customFormat="1" ht="22.5" customHeight="1" x14ac:dyDescent="0.3">
      <c r="B41" s="32" t="str">
        <f>+RESUMEN!B12</f>
        <v>07.01.02.02</v>
      </c>
      <c r="C41" s="33" t="str">
        <f>+RESUMEN!C12</f>
        <v>CAJA DE PASE PESADA EN F.G. CUADRADA 150x150x150 mm</v>
      </c>
      <c r="D41" s="34" t="str">
        <f>+RESUMEN!D12</f>
        <v>und</v>
      </c>
      <c r="E41" s="35"/>
      <c r="F41" s="35"/>
      <c r="G41" s="35"/>
      <c r="H41" s="35"/>
      <c r="I41" s="35"/>
      <c r="J41" s="36">
        <f>SUM(E42:I48)</f>
        <v>153</v>
      </c>
      <c r="K41" s="125"/>
    </row>
    <row r="42" spans="2:11" s="82" customFormat="1" ht="18.75" customHeight="1" x14ac:dyDescent="0.25">
      <c r="B42" s="88"/>
      <c r="C42" s="130" t="s">
        <v>638</v>
      </c>
      <c r="D42" s="39"/>
      <c r="E42" s="131"/>
      <c r="F42" s="208"/>
      <c r="G42" s="131"/>
      <c r="H42" s="131"/>
      <c r="I42" s="131"/>
      <c r="J42" s="92"/>
    </row>
    <row r="43" spans="2:11" s="82" customFormat="1" ht="18.75" customHeight="1" x14ac:dyDescent="0.25">
      <c r="B43" s="88"/>
      <c r="C43" s="76" t="s">
        <v>641</v>
      </c>
      <c r="D43" s="39"/>
      <c r="E43" s="131"/>
      <c r="F43" s="208">
        <v>85</v>
      </c>
      <c r="G43" s="131"/>
      <c r="H43" s="131"/>
      <c r="I43" s="131"/>
      <c r="J43" s="92"/>
    </row>
    <row r="44" spans="2:11" s="82" customFormat="1" ht="18.75" customHeight="1" x14ac:dyDescent="0.25">
      <c r="B44" s="88"/>
      <c r="C44" s="130" t="s">
        <v>30</v>
      </c>
      <c r="D44" s="54"/>
      <c r="E44" s="75"/>
      <c r="F44" s="55"/>
      <c r="G44" s="55"/>
      <c r="H44" s="131"/>
      <c r="I44" s="131"/>
      <c r="J44" s="92"/>
    </row>
    <row r="45" spans="2:11" s="82" customFormat="1" ht="18.75" customHeight="1" x14ac:dyDescent="0.25">
      <c r="B45" s="88"/>
      <c r="C45" s="76" t="s">
        <v>640</v>
      </c>
      <c r="D45" s="54"/>
      <c r="E45" s="75"/>
      <c r="F45" s="55">
        <v>9</v>
      </c>
      <c r="G45" s="55">
        <v>13</v>
      </c>
      <c r="H45" s="131">
        <v>28</v>
      </c>
      <c r="I45" s="131"/>
      <c r="J45" s="92"/>
    </row>
    <row r="46" spans="2:11" s="82" customFormat="1" ht="18.75" customHeight="1" x14ac:dyDescent="0.25">
      <c r="B46" s="88"/>
      <c r="C46" s="130" t="s">
        <v>32</v>
      </c>
      <c r="D46" s="54"/>
      <c r="E46" s="75"/>
      <c r="F46" s="55"/>
      <c r="G46" s="55"/>
      <c r="H46" s="131"/>
      <c r="I46" s="131"/>
      <c r="J46" s="92"/>
    </row>
    <row r="47" spans="2:11" s="82" customFormat="1" ht="18.75" customHeight="1" x14ac:dyDescent="0.25">
      <c r="B47" s="88"/>
      <c r="C47" s="76" t="s">
        <v>639</v>
      </c>
      <c r="D47" s="54"/>
      <c r="E47" s="75"/>
      <c r="F47" s="55"/>
      <c r="G47" s="55">
        <v>13</v>
      </c>
      <c r="H47" s="131"/>
      <c r="I47" s="131">
        <v>5</v>
      </c>
      <c r="J47" s="92"/>
    </row>
    <row r="48" spans="2:11" ht="18.75" customHeight="1" x14ac:dyDescent="0.25">
      <c r="B48" s="37"/>
      <c r="C48" s="44"/>
      <c r="D48" s="39"/>
      <c r="E48" s="40"/>
      <c r="F48" s="40"/>
      <c r="G48" s="40"/>
      <c r="H48" s="40"/>
      <c r="I48" s="40"/>
      <c r="J48" s="42"/>
    </row>
    <row r="49" spans="2:11" s="97" customFormat="1" ht="22.5" customHeight="1" x14ac:dyDescent="0.3">
      <c r="B49" s="32" t="str">
        <f>+RESUMEN!B13</f>
        <v>07.01.02.03</v>
      </c>
      <c r="C49" s="33" t="str">
        <f>+RESUMEN!C13</f>
        <v>CAJA DE PASE CUADRADA 300x300x300 mm</v>
      </c>
      <c r="D49" s="34" t="str">
        <f>+RESUMEN!D13</f>
        <v>und</v>
      </c>
      <c r="E49" s="35"/>
      <c r="F49" s="35"/>
      <c r="G49" s="35"/>
      <c r="H49" s="35"/>
      <c r="I49" s="35"/>
      <c r="J49" s="36">
        <f>SUM(E50:I52)</f>
        <v>4</v>
      </c>
      <c r="K49" s="125"/>
    </row>
    <row r="50" spans="2:11" ht="18.75" customHeight="1" x14ac:dyDescent="0.25">
      <c r="B50" s="88"/>
      <c r="C50" s="130" t="s">
        <v>638</v>
      </c>
      <c r="D50" s="54"/>
      <c r="E50" s="75"/>
      <c r="F50" s="55"/>
      <c r="G50" s="55"/>
      <c r="H50" s="131"/>
      <c r="I50" s="131"/>
      <c r="J50" s="92"/>
    </row>
    <row r="51" spans="2:11" s="82" customFormat="1" ht="18.75" customHeight="1" x14ac:dyDescent="0.25">
      <c r="B51" s="88"/>
      <c r="C51" s="76" t="s">
        <v>452</v>
      </c>
      <c r="D51" s="54"/>
      <c r="E51" s="75">
        <v>4</v>
      </c>
      <c r="F51" s="55"/>
      <c r="G51" s="55"/>
      <c r="H51" s="131"/>
      <c r="I51" s="131"/>
      <c r="J51" s="92"/>
    </row>
    <row r="52" spans="2:11" ht="18.75" customHeight="1" x14ac:dyDescent="0.25">
      <c r="B52" s="37"/>
      <c r="C52" s="44"/>
      <c r="D52" s="39"/>
      <c r="E52" s="40"/>
      <c r="F52" s="40"/>
      <c r="G52" s="40"/>
      <c r="H52" s="40"/>
      <c r="I52" s="40"/>
      <c r="J52" s="42"/>
    </row>
    <row r="53" spans="2:11" s="97" customFormat="1" ht="22.5" customHeight="1" x14ac:dyDescent="0.3">
      <c r="B53" s="32" t="str">
        <f>+RESUMEN!B14</f>
        <v>07.01.02.04</v>
      </c>
      <c r="C53" s="33" t="str">
        <f>+RESUMEN!C14</f>
        <v>CAJA DE PASE CUADRADA 300x300x200 mm</v>
      </c>
      <c r="D53" s="34" t="str">
        <f>+RESUMEN!D14</f>
        <v>und</v>
      </c>
      <c r="E53" s="35"/>
      <c r="F53" s="35"/>
      <c r="G53" s="35"/>
      <c r="H53" s="35"/>
      <c r="I53" s="35"/>
      <c r="J53" s="36">
        <f>SUM(E54:I56)</f>
        <v>2</v>
      </c>
      <c r="K53" s="125"/>
    </row>
    <row r="54" spans="2:11" ht="18.75" customHeight="1" x14ac:dyDescent="0.25">
      <c r="B54" s="88"/>
      <c r="C54" s="130" t="s">
        <v>638</v>
      </c>
      <c r="D54" s="54"/>
      <c r="E54" s="75"/>
      <c r="F54" s="55"/>
      <c r="G54" s="55"/>
      <c r="H54" s="131"/>
      <c r="I54" s="131"/>
      <c r="J54" s="92"/>
    </row>
    <row r="55" spans="2:11" s="82" customFormat="1" ht="18.75" customHeight="1" x14ac:dyDescent="0.25">
      <c r="B55" s="88"/>
      <c r="C55" s="76" t="s">
        <v>452</v>
      </c>
      <c r="D55" s="54"/>
      <c r="E55" s="75">
        <v>2</v>
      </c>
      <c r="F55" s="55"/>
      <c r="G55" s="55"/>
      <c r="H55" s="131"/>
      <c r="I55" s="131"/>
      <c r="J55" s="92"/>
    </row>
    <row r="56" spans="2:11" ht="18.75" customHeight="1" x14ac:dyDescent="0.25">
      <c r="B56" s="37"/>
      <c r="C56" s="44"/>
      <c r="D56" s="39"/>
      <c r="E56" s="40"/>
      <c r="F56" s="40"/>
      <c r="G56" s="40"/>
      <c r="H56" s="40"/>
      <c r="I56" s="40"/>
      <c r="J56" s="42"/>
    </row>
    <row r="57" spans="2:11" s="97" customFormat="1" ht="22.5" customHeight="1" x14ac:dyDescent="0.3">
      <c r="B57" s="32" t="str">
        <f>+RESUMEN!B15</f>
        <v>07.01.02.05</v>
      </c>
      <c r="C57" s="33" t="str">
        <f>+RESUMEN!C15</f>
        <v>CAJA DE PASE CUADRADA 300x300x150 mm</v>
      </c>
      <c r="D57" s="34" t="str">
        <f>+RESUMEN!D15</f>
        <v>und</v>
      </c>
      <c r="E57" s="35"/>
      <c r="F57" s="35"/>
      <c r="G57" s="35"/>
      <c r="H57" s="35"/>
      <c r="I57" s="35"/>
      <c r="J57" s="36">
        <f>SUM(E58:I60)</f>
        <v>8</v>
      </c>
      <c r="K57" s="125"/>
    </row>
    <row r="58" spans="2:11" s="82" customFormat="1" ht="18.75" customHeight="1" x14ac:dyDescent="0.25">
      <c r="B58" s="88"/>
      <c r="C58" s="130" t="s">
        <v>638</v>
      </c>
      <c r="D58" s="39"/>
      <c r="E58" s="131"/>
      <c r="F58" s="131"/>
      <c r="G58" s="131"/>
      <c r="H58" s="131"/>
      <c r="I58" s="131"/>
      <c r="J58" s="92"/>
    </row>
    <row r="59" spans="2:11" s="82" customFormat="1" ht="18.75" customHeight="1" x14ac:dyDescent="0.25">
      <c r="B59" s="88"/>
      <c r="C59" s="76" t="s">
        <v>452</v>
      </c>
      <c r="D59" s="39"/>
      <c r="E59" s="131">
        <v>8</v>
      </c>
      <c r="F59" s="131"/>
      <c r="G59" s="131"/>
      <c r="H59" s="131"/>
      <c r="I59" s="131"/>
      <c r="J59" s="92"/>
    </row>
    <row r="60" spans="2:11" ht="18.75" customHeight="1" x14ac:dyDescent="0.25">
      <c r="B60" s="37"/>
      <c r="C60" s="44"/>
      <c r="D60" s="39"/>
      <c r="E60" s="40"/>
      <c r="F60" s="40"/>
      <c r="G60" s="40"/>
      <c r="H60" s="40"/>
      <c r="I60" s="40"/>
      <c r="J60" s="42"/>
    </row>
    <row r="61" spans="2:11" s="97" customFormat="1" ht="22.5" customHeight="1" x14ac:dyDescent="0.3">
      <c r="B61" s="32" t="str">
        <f>+RESUMEN!B16</f>
        <v>07.01.02.06</v>
      </c>
      <c r="C61" s="33" t="str">
        <f>+RESUMEN!C16</f>
        <v>CAJA DE PASE CUADRADA 400x300x150 mm</v>
      </c>
      <c r="D61" s="34" t="str">
        <f>+RESUMEN!D16</f>
        <v>und</v>
      </c>
      <c r="E61" s="35"/>
      <c r="F61" s="35"/>
      <c r="G61" s="35"/>
      <c r="H61" s="35"/>
      <c r="I61" s="35"/>
      <c r="J61" s="36">
        <f>SUM(E62:I64)</f>
        <v>2</v>
      </c>
      <c r="K61" s="125"/>
    </row>
    <row r="62" spans="2:11" ht="18.75" customHeight="1" x14ac:dyDescent="0.25">
      <c r="B62" s="88"/>
      <c r="C62" s="130" t="s">
        <v>638</v>
      </c>
      <c r="D62" s="54"/>
      <c r="E62" s="75"/>
      <c r="F62" s="55"/>
      <c r="G62" s="55"/>
      <c r="H62" s="131"/>
      <c r="I62" s="131"/>
      <c r="J62" s="92"/>
    </row>
    <row r="63" spans="2:11" s="82" customFormat="1" ht="18.75" customHeight="1" x14ac:dyDescent="0.25">
      <c r="B63" s="88"/>
      <c r="C63" s="76" t="s">
        <v>452</v>
      </c>
      <c r="D63" s="54"/>
      <c r="E63" s="75">
        <v>2</v>
      </c>
      <c r="F63" s="55"/>
      <c r="G63" s="55"/>
      <c r="H63" s="131"/>
      <c r="I63" s="131"/>
      <c r="J63" s="92"/>
    </row>
    <row r="64" spans="2:11" ht="18.75" customHeight="1" x14ac:dyDescent="0.25">
      <c r="B64" s="37"/>
      <c r="C64" s="44"/>
      <c r="D64" s="39"/>
      <c r="E64" s="40"/>
      <c r="F64" s="40"/>
      <c r="G64" s="40"/>
      <c r="H64" s="40"/>
      <c r="I64" s="40"/>
      <c r="J64" s="42"/>
    </row>
    <row r="65" spans="2:11" ht="22.5" customHeight="1" x14ac:dyDescent="0.25">
      <c r="B65" s="25" t="str">
        <f>+RESUMEN!B17</f>
        <v>07.01.03</v>
      </c>
      <c r="C65" s="26" t="str">
        <f>+RESUMEN!C17</f>
        <v>BANDEJAS</v>
      </c>
      <c r="D65" s="27"/>
      <c r="E65" s="28"/>
      <c r="F65" s="28"/>
      <c r="G65" s="28"/>
      <c r="H65" s="28"/>
      <c r="I65" s="28"/>
      <c r="J65" s="29"/>
    </row>
    <row r="66" spans="2:11" s="97" customFormat="1" ht="37.5" customHeight="1" x14ac:dyDescent="0.3">
      <c r="B66" s="32" t="str">
        <f>+RESUMEN!B18</f>
        <v>07.01.03.01</v>
      </c>
      <c r="C66" s="45" t="str">
        <f>+RESUMEN!C18</f>
        <v>BANDEJA TIPO MALLA DE ACERO 300x100 mm (Inc. Soportes y accesorios)</v>
      </c>
      <c r="D66" s="34" t="str">
        <f>+RESUMEN!D18</f>
        <v>m</v>
      </c>
      <c r="E66" s="35"/>
      <c r="F66" s="35"/>
      <c r="G66" s="35"/>
      <c r="H66" s="35"/>
      <c r="I66" s="35"/>
      <c r="J66" s="36">
        <f>SUM(E67:I71)</f>
        <v>1643.9478999999999</v>
      </c>
      <c r="K66" s="125"/>
    </row>
    <row r="67" spans="2:11" s="82" customFormat="1" ht="18.75" customHeight="1" x14ac:dyDescent="0.25">
      <c r="B67" s="52"/>
      <c r="C67" s="76" t="s">
        <v>438</v>
      </c>
      <c r="D67" s="65"/>
      <c r="E67" s="132"/>
      <c r="F67" s="132"/>
      <c r="G67" s="132"/>
      <c r="H67" s="132"/>
      <c r="I67" s="132"/>
      <c r="J67" s="56"/>
    </row>
    <row r="68" spans="2:11" s="82" customFormat="1" ht="18.75" customHeight="1" x14ac:dyDescent="0.25">
      <c r="B68" s="37"/>
      <c r="C68" s="76" t="s">
        <v>439</v>
      </c>
      <c r="D68" s="39"/>
      <c r="E68" s="133">
        <v>234.2</v>
      </c>
      <c r="F68" s="133">
        <v>605.20000000000005</v>
      </c>
      <c r="G68" s="40">
        <v>492.4978999999999</v>
      </c>
      <c r="H68" s="40">
        <v>250.55</v>
      </c>
      <c r="I68" s="40"/>
      <c r="J68" s="42"/>
    </row>
    <row r="69" spans="2:11" s="82" customFormat="1" ht="18.75" customHeight="1" x14ac:dyDescent="0.25">
      <c r="B69" s="37"/>
      <c r="C69" s="76" t="s">
        <v>440</v>
      </c>
      <c r="D69" s="39"/>
      <c r="E69" s="133"/>
      <c r="F69" s="133">
        <v>7.5</v>
      </c>
      <c r="G69" s="40">
        <v>12</v>
      </c>
      <c r="H69" s="40">
        <v>3</v>
      </c>
      <c r="I69" s="40"/>
      <c r="J69" s="42"/>
    </row>
    <row r="70" spans="2:11" s="82" customFormat="1" ht="18.75" customHeight="1" x14ac:dyDescent="0.25">
      <c r="B70" s="37"/>
      <c r="C70" s="76" t="s">
        <v>441</v>
      </c>
      <c r="D70" s="39"/>
      <c r="E70" s="133">
        <v>3</v>
      </c>
      <c r="F70" s="133">
        <v>18</v>
      </c>
      <c r="G70" s="40">
        <v>9</v>
      </c>
      <c r="H70" s="40">
        <v>9</v>
      </c>
      <c r="I70" s="40"/>
      <c r="J70" s="42"/>
    </row>
    <row r="71" spans="2:11" ht="18.75" customHeight="1" x14ac:dyDescent="0.25">
      <c r="B71" s="37"/>
      <c r="C71" s="44"/>
      <c r="D71" s="39"/>
      <c r="E71" s="40"/>
      <c r="F71" s="40"/>
      <c r="G71" s="40"/>
      <c r="H71" s="40"/>
      <c r="I71" s="40"/>
      <c r="J71" s="42"/>
    </row>
    <row r="72" spans="2:11" s="97" customFormat="1" ht="22.5" customHeight="1" x14ac:dyDescent="0.3">
      <c r="B72" s="32" t="str">
        <f>+RESUMEN!B19</f>
        <v>07.01.03.02</v>
      </c>
      <c r="C72" s="33" t="str">
        <f>+RESUMEN!C19</f>
        <v>FIRE STOPPING</v>
      </c>
      <c r="D72" s="34" t="str">
        <f>+RESUMEN!D19</f>
        <v>und</v>
      </c>
      <c r="E72" s="35"/>
      <c r="F72" s="35"/>
      <c r="G72" s="35"/>
      <c r="H72" s="35"/>
      <c r="I72" s="35"/>
      <c r="J72" s="36">
        <f>SUM(E73:I74)</f>
        <v>9</v>
      </c>
      <c r="K72" s="125"/>
    </row>
    <row r="73" spans="2:11" s="82" customFormat="1" ht="18.75" customHeight="1" x14ac:dyDescent="0.25">
      <c r="B73" s="52"/>
      <c r="C73" s="76" t="s">
        <v>438</v>
      </c>
      <c r="D73" s="65"/>
      <c r="E73" s="61"/>
      <c r="F73" s="72">
        <v>5</v>
      </c>
      <c r="G73" s="72">
        <v>2</v>
      </c>
      <c r="H73" s="72">
        <v>2</v>
      </c>
      <c r="I73" s="72"/>
      <c r="J73" s="134"/>
    </row>
    <row r="74" spans="2:11" ht="18.75" customHeight="1" x14ac:dyDescent="0.25">
      <c r="B74" s="46"/>
      <c r="C74" s="62"/>
      <c r="D74" s="48"/>
      <c r="E74" s="49"/>
      <c r="F74" s="49"/>
      <c r="G74" s="49"/>
      <c r="H74" s="49"/>
      <c r="I74" s="49"/>
      <c r="J74" s="51"/>
    </row>
    <row r="75" spans="2:11" ht="22.5" customHeight="1" x14ac:dyDescent="0.25">
      <c r="B75" s="25" t="str">
        <f>+RESUMEN!B20</f>
        <v>07.01.04</v>
      </c>
      <c r="C75" s="26" t="str">
        <f>+RESUMEN!C20</f>
        <v>TUBERIAS Y ACCESORIOS PVC SAP</v>
      </c>
      <c r="D75" s="27"/>
      <c r="E75" s="28"/>
      <c r="F75" s="28"/>
      <c r="G75" s="28"/>
      <c r="H75" s="28"/>
      <c r="I75" s="28"/>
      <c r="J75" s="29"/>
    </row>
    <row r="76" spans="2:11" s="97" customFormat="1" ht="22.5" customHeight="1" x14ac:dyDescent="0.3">
      <c r="B76" s="32" t="str">
        <f>+RESUMEN!B21</f>
        <v>07.01.04.01</v>
      </c>
      <c r="C76" s="33" t="str">
        <f>+RESUMEN!C21</f>
        <v>TUBERIA Ø 1" PVC-P - NTP: 399.006, NTE: 024</v>
      </c>
      <c r="D76" s="34" t="str">
        <f>+RESUMEN!D21</f>
        <v>m</v>
      </c>
      <c r="E76" s="35"/>
      <c r="F76" s="35"/>
      <c r="G76" s="35"/>
      <c r="H76" s="35"/>
      <c r="I76" s="35"/>
      <c r="J76" s="36">
        <f>SUM(E78:I87)</f>
        <v>5396.1319000000003</v>
      </c>
      <c r="K76" s="125"/>
    </row>
    <row r="77" spans="2:11" ht="18.75" customHeight="1" x14ac:dyDescent="0.25">
      <c r="B77" s="52"/>
      <c r="C77" s="135" t="s">
        <v>30</v>
      </c>
      <c r="D77" s="59"/>
      <c r="E77" s="61"/>
      <c r="F77" s="93"/>
      <c r="G77" s="61"/>
      <c r="H77" s="61"/>
      <c r="I77" s="61"/>
      <c r="J77" s="56"/>
    </row>
    <row r="78" spans="2:11" s="82" customFormat="1" ht="18.75" customHeight="1" x14ac:dyDescent="0.25">
      <c r="B78" s="88"/>
      <c r="C78" s="76" t="s">
        <v>443</v>
      </c>
      <c r="D78" s="54"/>
      <c r="E78" s="70">
        <v>3.2389999999999999</v>
      </c>
      <c r="F78" s="70">
        <v>989.83</v>
      </c>
      <c r="G78" s="70">
        <v>801.71169999999995</v>
      </c>
      <c r="H78" s="70">
        <v>507.37709999999998</v>
      </c>
      <c r="I78" s="70">
        <v>3.2161</v>
      </c>
      <c r="J78" s="92"/>
    </row>
    <row r="79" spans="2:11" s="82" customFormat="1" ht="18.75" customHeight="1" x14ac:dyDescent="0.25">
      <c r="B79" s="88"/>
      <c r="C79" s="130" t="s">
        <v>31</v>
      </c>
      <c r="D79" s="54"/>
      <c r="E79" s="55"/>
      <c r="F79" s="70"/>
      <c r="G79" s="55"/>
      <c r="H79" s="55"/>
      <c r="I79" s="55"/>
      <c r="J79" s="92"/>
    </row>
    <row r="80" spans="2:11" s="82" customFormat="1" ht="18.75" customHeight="1" x14ac:dyDescent="0.25">
      <c r="B80" s="37"/>
      <c r="C80" s="76" t="s">
        <v>444</v>
      </c>
      <c r="D80" s="39"/>
      <c r="E80" s="136">
        <v>0</v>
      </c>
      <c r="F80" s="136">
        <v>14</v>
      </c>
      <c r="G80" s="136">
        <v>96.506999999999991</v>
      </c>
      <c r="H80" s="136">
        <v>434.51979999999998</v>
      </c>
      <c r="I80" s="136">
        <v>26</v>
      </c>
      <c r="J80" s="42"/>
    </row>
    <row r="81" spans="2:11" s="82" customFormat="1" ht="18.75" customHeight="1" x14ac:dyDescent="0.25">
      <c r="B81" s="37"/>
      <c r="C81" s="130" t="s">
        <v>374</v>
      </c>
      <c r="D81" s="39"/>
      <c r="E81" s="136"/>
      <c r="F81" s="136"/>
      <c r="G81" s="136"/>
      <c r="H81" s="136"/>
      <c r="I81" s="136"/>
      <c r="J81" s="42"/>
    </row>
    <row r="82" spans="2:11" s="82" customFormat="1" ht="18.75" customHeight="1" x14ac:dyDescent="0.25">
      <c r="B82" s="37"/>
      <c r="C82" s="76" t="s">
        <v>456</v>
      </c>
      <c r="D82" s="39"/>
      <c r="E82" s="136">
        <v>0</v>
      </c>
      <c r="F82" s="136">
        <v>17.5</v>
      </c>
      <c r="G82" s="136">
        <v>10.5</v>
      </c>
      <c r="H82" s="136">
        <v>7</v>
      </c>
      <c r="I82" s="136"/>
      <c r="J82" s="42"/>
    </row>
    <row r="83" spans="2:11" s="82" customFormat="1" ht="18.75" customHeight="1" x14ac:dyDescent="0.25">
      <c r="B83" s="88"/>
      <c r="C83" s="130" t="s">
        <v>36</v>
      </c>
      <c r="D83" s="54"/>
      <c r="E83" s="79"/>
      <c r="F83" s="79"/>
      <c r="G83" s="79"/>
      <c r="H83" s="79"/>
      <c r="I83" s="79"/>
      <c r="J83" s="92"/>
    </row>
    <row r="84" spans="2:11" s="82" customFormat="1" ht="18.75" customHeight="1" x14ac:dyDescent="0.25">
      <c r="B84" s="88"/>
      <c r="C84" s="76" t="s">
        <v>454</v>
      </c>
      <c r="D84" s="54"/>
      <c r="E84" s="79">
        <v>59.400000000000006</v>
      </c>
      <c r="F84" s="79">
        <v>158</v>
      </c>
      <c r="G84" s="79">
        <v>97.2</v>
      </c>
      <c r="H84" s="79">
        <v>51.2</v>
      </c>
      <c r="I84" s="79">
        <v>13.600000000000001</v>
      </c>
      <c r="J84" s="92"/>
    </row>
    <row r="85" spans="2:11" s="82" customFormat="1" ht="18.75" customHeight="1" x14ac:dyDescent="0.25">
      <c r="B85" s="88"/>
      <c r="C85" s="130" t="s">
        <v>32</v>
      </c>
      <c r="D85" s="39"/>
      <c r="E85" s="79"/>
      <c r="F85" s="79"/>
      <c r="G85" s="79"/>
      <c r="H85" s="79"/>
      <c r="I85" s="95"/>
      <c r="J85" s="92"/>
    </row>
    <row r="86" spans="2:11" s="82" customFormat="1" ht="18.75" customHeight="1" x14ac:dyDescent="0.25">
      <c r="B86" s="37"/>
      <c r="C86" s="76" t="s">
        <v>113</v>
      </c>
      <c r="D86" s="39"/>
      <c r="E86" s="136"/>
      <c r="F86" s="136"/>
      <c r="G86" s="136">
        <v>273.57350000000002</v>
      </c>
      <c r="H86" s="136">
        <v>972.06949999999995</v>
      </c>
      <c r="I86" s="136">
        <v>859.68820000000005</v>
      </c>
      <c r="J86" s="42"/>
    </row>
    <row r="87" spans="2:11" ht="18.75" customHeight="1" x14ac:dyDescent="0.25">
      <c r="B87" s="37"/>
      <c r="C87" s="38"/>
      <c r="D87" s="39"/>
      <c r="E87" s="40"/>
      <c r="F87" s="40"/>
      <c r="G87" s="40"/>
      <c r="H87" s="40"/>
      <c r="I87" s="40"/>
      <c r="J87" s="42"/>
    </row>
    <row r="88" spans="2:11" s="97" customFormat="1" ht="22.5" customHeight="1" x14ac:dyDescent="0.3">
      <c r="B88" s="32" t="str">
        <f>+RESUMEN!B22</f>
        <v>07.01.04.02</v>
      </c>
      <c r="C88" s="33" t="str">
        <f>+RESUMEN!C22</f>
        <v>TUBERIA Ø 4" PVC-P - NTP: 399.006, NTE: 024</v>
      </c>
      <c r="D88" s="34" t="str">
        <f>+RESUMEN!D22</f>
        <v>m</v>
      </c>
      <c r="E88" s="35"/>
      <c r="F88" s="35"/>
      <c r="G88" s="35"/>
      <c r="H88" s="35"/>
      <c r="I88" s="35"/>
      <c r="J88" s="36">
        <f>SUM(E89:I91)</f>
        <v>612.4</v>
      </c>
      <c r="K88" s="125"/>
    </row>
    <row r="89" spans="2:11" ht="18.75" customHeight="1" x14ac:dyDescent="0.25">
      <c r="B89" s="88"/>
      <c r="C89" s="130" t="s">
        <v>30</v>
      </c>
      <c r="D89" s="54"/>
      <c r="E89" s="55"/>
      <c r="F89" s="70"/>
      <c r="G89" s="55"/>
      <c r="H89" s="55"/>
      <c r="I89" s="55"/>
      <c r="J89" s="92"/>
    </row>
    <row r="90" spans="2:11" s="82" customFormat="1" ht="18.75" customHeight="1" x14ac:dyDescent="0.25">
      <c r="B90" s="88"/>
      <c r="C90" s="76" t="s">
        <v>455</v>
      </c>
      <c r="D90" s="54"/>
      <c r="E90" s="55">
        <v>16.75</v>
      </c>
      <c r="F90" s="70">
        <v>595.65</v>
      </c>
      <c r="G90" s="55"/>
      <c r="H90" s="55"/>
      <c r="I90" s="55"/>
      <c r="J90" s="92"/>
    </row>
    <row r="91" spans="2:11" ht="18.75" customHeight="1" x14ac:dyDescent="0.25">
      <c r="B91" s="37"/>
      <c r="C91" s="38"/>
      <c r="D91" s="39"/>
      <c r="E91" s="40"/>
      <c r="F91" s="40"/>
      <c r="G91" s="40"/>
      <c r="H91" s="40"/>
      <c r="I91" s="40"/>
      <c r="J91" s="42"/>
    </row>
    <row r="92" spans="2:11" ht="22.5" customHeight="1" x14ac:dyDescent="0.25">
      <c r="B92" s="25" t="str">
        <f>+RESUMEN!B23</f>
        <v>07.01.05</v>
      </c>
      <c r="C92" s="26" t="str">
        <f>+RESUMEN!C23</f>
        <v>TUBERIA METALICA FLEXIBLE</v>
      </c>
      <c r="D92" s="27"/>
      <c r="E92" s="28"/>
      <c r="F92" s="28"/>
      <c r="G92" s="28"/>
      <c r="H92" s="28"/>
      <c r="I92" s="28"/>
      <c r="J92" s="29"/>
    </row>
    <row r="93" spans="2:11" s="97" customFormat="1" ht="22.5" customHeight="1" x14ac:dyDescent="0.3">
      <c r="B93" s="32" t="str">
        <f>+RESUMEN!B24</f>
        <v>07.01.05.01</v>
      </c>
      <c r="C93" s="33" t="str">
        <f>+RESUMEN!C24</f>
        <v>TUBERIA 3/4" CONDUIT - EMT ANSI C80.3</v>
      </c>
      <c r="D93" s="34" t="str">
        <f>+RESUMEN!D24</f>
        <v>m</v>
      </c>
      <c r="E93" s="35"/>
      <c r="F93" s="35"/>
      <c r="G93" s="35"/>
      <c r="H93" s="35"/>
      <c r="I93" s="35"/>
      <c r="J93" s="36">
        <f>SUM(E94:I102)</f>
        <v>8115.2793000000001</v>
      </c>
      <c r="K93" s="125"/>
    </row>
    <row r="94" spans="2:11" ht="18.75" customHeight="1" x14ac:dyDescent="0.25">
      <c r="B94" s="88"/>
      <c r="C94" s="130" t="s">
        <v>30</v>
      </c>
      <c r="D94" s="39"/>
      <c r="E94" s="79"/>
      <c r="F94" s="79"/>
      <c r="G94" s="79"/>
      <c r="H94" s="79"/>
      <c r="I94" s="79"/>
      <c r="J94" s="92"/>
    </row>
    <row r="95" spans="2:11" s="82" customFormat="1" ht="18.75" customHeight="1" x14ac:dyDescent="0.25">
      <c r="B95" s="88"/>
      <c r="C95" s="76" t="s">
        <v>443</v>
      </c>
      <c r="D95" s="39"/>
      <c r="E95" s="79">
        <v>44.4482</v>
      </c>
      <c r="F95" s="79">
        <v>449.77079999999989</v>
      </c>
      <c r="G95" s="79">
        <v>370.67060000000015</v>
      </c>
      <c r="H95" s="79">
        <v>159.37360000000004</v>
      </c>
      <c r="I95" s="79">
        <v>9.7102000000000004</v>
      </c>
      <c r="J95" s="92"/>
    </row>
    <row r="96" spans="2:11" s="82" customFormat="1" ht="18.75" customHeight="1" x14ac:dyDescent="0.25">
      <c r="B96" s="88"/>
      <c r="C96" s="130" t="s">
        <v>31</v>
      </c>
      <c r="D96" s="39"/>
      <c r="E96" s="79"/>
      <c r="F96" s="79"/>
      <c r="G96" s="79"/>
      <c r="H96" s="79"/>
      <c r="I96" s="79"/>
      <c r="J96" s="92"/>
    </row>
    <row r="97" spans="2:11" s="82" customFormat="1" ht="18.75" customHeight="1" x14ac:dyDescent="0.25">
      <c r="B97" s="88"/>
      <c r="C97" s="76" t="s">
        <v>444</v>
      </c>
      <c r="D97" s="39"/>
      <c r="E97" s="79"/>
      <c r="F97" s="79">
        <v>109.37179999999999</v>
      </c>
      <c r="G97" s="55">
        <v>189.8339</v>
      </c>
      <c r="H97" s="79">
        <v>469.11660000000001</v>
      </c>
      <c r="I97" s="79"/>
      <c r="J97" s="92"/>
    </row>
    <row r="98" spans="2:11" s="82" customFormat="1" ht="18.75" customHeight="1" x14ac:dyDescent="0.25">
      <c r="B98" s="88"/>
      <c r="C98" s="130" t="s">
        <v>374</v>
      </c>
      <c r="D98" s="39"/>
      <c r="E98" s="79"/>
      <c r="F98" s="79"/>
      <c r="G98" s="79"/>
      <c r="H98" s="79"/>
      <c r="I98" s="79"/>
      <c r="J98" s="92"/>
    </row>
    <row r="99" spans="2:11" s="82" customFormat="1" ht="18.75" customHeight="1" x14ac:dyDescent="0.25">
      <c r="B99" s="88"/>
      <c r="C99" s="76" t="s">
        <v>456</v>
      </c>
      <c r="D99" s="54"/>
      <c r="E99" s="79"/>
      <c r="F99" s="79">
        <v>7.5</v>
      </c>
      <c r="G99" s="79">
        <v>4.5</v>
      </c>
      <c r="H99" s="79">
        <v>3</v>
      </c>
      <c r="I99" s="79"/>
      <c r="J99" s="92"/>
    </row>
    <row r="100" spans="2:11" s="82" customFormat="1" ht="18.75" customHeight="1" x14ac:dyDescent="0.25">
      <c r="B100" s="88"/>
      <c r="C100" s="130" t="s">
        <v>36</v>
      </c>
      <c r="D100" s="54"/>
      <c r="E100" s="79"/>
      <c r="F100" s="79"/>
      <c r="G100" s="79"/>
      <c r="H100" s="79"/>
      <c r="I100" s="79"/>
      <c r="J100" s="92"/>
    </row>
    <row r="101" spans="2:11" s="82" customFormat="1" ht="18.75" customHeight="1" x14ac:dyDescent="0.25">
      <c r="B101" s="88"/>
      <c r="C101" s="76" t="s">
        <v>454</v>
      </c>
      <c r="D101" s="54"/>
      <c r="E101" s="79">
        <v>1366.5768</v>
      </c>
      <c r="F101" s="79">
        <v>2389.2925999999998</v>
      </c>
      <c r="G101" s="79">
        <v>1448.0542</v>
      </c>
      <c r="H101" s="79">
        <v>739.3075</v>
      </c>
      <c r="I101" s="79">
        <v>354.7525</v>
      </c>
      <c r="J101" s="92"/>
    </row>
    <row r="102" spans="2:11" ht="18.75" customHeight="1" x14ac:dyDescent="0.25">
      <c r="B102" s="88"/>
      <c r="C102" s="76"/>
      <c r="D102" s="54"/>
      <c r="E102" s="55"/>
      <c r="F102" s="70"/>
      <c r="G102" s="55"/>
      <c r="H102" s="55"/>
      <c r="I102" s="55"/>
      <c r="J102" s="92"/>
    </row>
    <row r="103" spans="2:11" s="97" customFormat="1" ht="22.5" customHeight="1" x14ac:dyDescent="0.3">
      <c r="B103" s="32" t="str">
        <f>+RESUMEN!B25</f>
        <v>07.01.05.02</v>
      </c>
      <c r="C103" s="33" t="str">
        <f>+RESUMEN!C25</f>
        <v>TUBERIA 1" CONDUIT - EMT ANSI C80.3</v>
      </c>
      <c r="D103" s="34" t="str">
        <f>+RESUMEN!D25</f>
        <v>m</v>
      </c>
      <c r="E103" s="35"/>
      <c r="F103" s="35"/>
      <c r="G103" s="35"/>
      <c r="H103" s="35"/>
      <c r="I103" s="35"/>
      <c r="J103" s="36">
        <f>SUM(E104:I113)</f>
        <v>1723.1805999999999</v>
      </c>
      <c r="K103" s="125"/>
    </row>
    <row r="104" spans="2:11" ht="18.75" customHeight="1" x14ac:dyDescent="0.25">
      <c r="B104" s="52"/>
      <c r="C104" s="130" t="s">
        <v>30</v>
      </c>
      <c r="D104" s="59"/>
      <c r="E104" s="61"/>
      <c r="F104" s="61"/>
      <c r="G104" s="61"/>
      <c r="H104" s="61"/>
      <c r="I104" s="61"/>
      <c r="J104" s="56"/>
    </row>
    <row r="105" spans="2:11" s="82" customFormat="1" ht="18.75" customHeight="1" x14ac:dyDescent="0.25">
      <c r="B105" s="88"/>
      <c r="C105" s="76" t="s">
        <v>443</v>
      </c>
      <c r="D105" s="39"/>
      <c r="E105" s="40">
        <v>0</v>
      </c>
      <c r="F105" s="40">
        <v>252.23150000000001</v>
      </c>
      <c r="G105" s="40">
        <v>303.08039999999994</v>
      </c>
      <c r="H105" s="40">
        <v>235.71069999999995</v>
      </c>
      <c r="I105" s="40"/>
      <c r="J105" s="92"/>
    </row>
    <row r="106" spans="2:11" s="82" customFormat="1" ht="18.75" customHeight="1" x14ac:dyDescent="0.25">
      <c r="B106" s="88"/>
      <c r="C106" s="130" t="s">
        <v>31</v>
      </c>
      <c r="D106" s="39"/>
      <c r="E106" s="79"/>
      <c r="F106" s="79"/>
      <c r="G106" s="79"/>
      <c r="H106" s="79"/>
      <c r="I106" s="79"/>
      <c r="J106" s="92"/>
    </row>
    <row r="107" spans="2:11" s="82" customFormat="1" ht="18.75" customHeight="1" x14ac:dyDescent="0.25">
      <c r="B107" s="88"/>
      <c r="C107" s="76" t="s">
        <v>444</v>
      </c>
      <c r="D107" s="39"/>
      <c r="E107" s="79"/>
      <c r="F107" s="79"/>
      <c r="G107" s="79">
        <v>6.7</v>
      </c>
      <c r="H107" s="79"/>
      <c r="I107" s="79"/>
      <c r="J107" s="92"/>
    </row>
    <row r="108" spans="2:11" s="82" customFormat="1" ht="18.75" customHeight="1" x14ac:dyDescent="0.25">
      <c r="B108" s="88"/>
      <c r="C108" s="130" t="s">
        <v>32</v>
      </c>
      <c r="D108" s="39"/>
      <c r="E108" s="79"/>
      <c r="F108" s="79"/>
      <c r="G108" s="79"/>
      <c r="H108" s="79"/>
      <c r="I108" s="95"/>
      <c r="J108" s="92"/>
    </row>
    <row r="109" spans="2:11" s="82" customFormat="1" ht="18.75" customHeight="1" x14ac:dyDescent="0.25">
      <c r="B109" s="37"/>
      <c r="C109" s="76" t="s">
        <v>457</v>
      </c>
      <c r="D109" s="39"/>
      <c r="E109" s="136"/>
      <c r="F109" s="136">
        <v>484.86309999999997</v>
      </c>
      <c r="G109" s="136">
        <v>225.44550000000001</v>
      </c>
      <c r="H109" s="136">
        <v>107.1494</v>
      </c>
      <c r="I109" s="136"/>
      <c r="J109" s="42"/>
    </row>
    <row r="110" spans="2:11" s="82" customFormat="1" ht="18.75" customHeight="1" x14ac:dyDescent="0.25">
      <c r="B110" s="37"/>
      <c r="C110" s="130" t="s">
        <v>36</v>
      </c>
      <c r="D110" s="39"/>
      <c r="E110" s="136"/>
      <c r="F110" s="136"/>
      <c r="G110" s="136"/>
      <c r="H110" s="136"/>
      <c r="I110" s="136"/>
      <c r="J110" s="42"/>
    </row>
    <row r="111" spans="2:11" s="82" customFormat="1" ht="18.75" customHeight="1" x14ac:dyDescent="0.25">
      <c r="B111" s="37"/>
      <c r="C111" s="76" t="s">
        <v>454</v>
      </c>
      <c r="D111" s="39"/>
      <c r="E111" s="136">
        <v>9</v>
      </c>
      <c r="F111" s="136">
        <v>27</v>
      </c>
      <c r="G111" s="136">
        <v>27</v>
      </c>
      <c r="H111" s="136">
        <v>27</v>
      </c>
      <c r="I111" s="136">
        <v>18</v>
      </c>
      <c r="J111" s="42"/>
    </row>
    <row r="112" spans="2:11" ht="18.75" customHeight="1" x14ac:dyDescent="0.25">
      <c r="B112" s="37"/>
      <c r="C112" s="137"/>
      <c r="D112" s="39"/>
      <c r="E112" s="136"/>
      <c r="F112" s="136"/>
      <c r="G112" s="136"/>
      <c r="H112" s="136"/>
      <c r="I112" s="136"/>
      <c r="J112" s="42"/>
    </row>
    <row r="113" spans="1:11" ht="18.75" customHeight="1" x14ac:dyDescent="0.25">
      <c r="B113" s="37"/>
      <c r="C113" s="44"/>
      <c r="D113" s="39"/>
      <c r="E113" s="40"/>
      <c r="F113" s="40"/>
      <c r="G113" s="40"/>
      <c r="H113" s="40"/>
      <c r="I113" s="40"/>
      <c r="J113" s="42"/>
    </row>
    <row r="114" spans="1:11" s="97" customFormat="1" ht="22.5" customHeight="1" x14ac:dyDescent="0.3">
      <c r="B114" s="32" t="str">
        <f>+RESUMEN!B26</f>
        <v>07.01.05.03</v>
      </c>
      <c r="C114" s="33" t="str">
        <f>+RESUMEN!C26</f>
        <v>TUBERIA CONDUIT FLEXIBLE Ø 4"</v>
      </c>
      <c r="D114" s="34" t="str">
        <f>+RESUMEN!D26</f>
        <v>m</v>
      </c>
      <c r="E114" s="35"/>
      <c r="F114" s="35"/>
      <c r="G114" s="35"/>
      <c r="H114" s="35"/>
      <c r="I114" s="35"/>
      <c r="J114" s="36">
        <f>SUM(E115:I118)</f>
        <v>25.5</v>
      </c>
      <c r="K114" s="125"/>
    </row>
    <row r="115" spans="1:11" ht="18.75" customHeight="1" x14ac:dyDescent="0.25">
      <c r="B115" s="52"/>
      <c r="C115" s="130" t="s">
        <v>30</v>
      </c>
      <c r="D115" s="59"/>
      <c r="E115" s="61"/>
      <c r="F115" s="61"/>
      <c r="G115" s="61"/>
      <c r="H115" s="61"/>
      <c r="I115" s="61"/>
      <c r="J115" s="56"/>
    </row>
    <row r="116" spans="1:11" s="82" customFormat="1" ht="18.75" customHeight="1" x14ac:dyDescent="0.25">
      <c r="B116" s="88"/>
      <c r="C116" s="76" t="s">
        <v>458</v>
      </c>
      <c r="D116" s="39"/>
      <c r="E116" s="40">
        <v>25.5</v>
      </c>
      <c r="F116" s="40"/>
      <c r="G116" s="40"/>
      <c r="H116" s="40"/>
      <c r="I116" s="40"/>
      <c r="J116" s="92"/>
    </row>
    <row r="117" spans="1:11" ht="18.75" customHeight="1" x14ac:dyDescent="0.25">
      <c r="B117" s="37"/>
      <c r="C117" s="137"/>
      <c r="D117" s="39"/>
      <c r="E117" s="136"/>
      <c r="F117" s="136"/>
      <c r="G117" s="136"/>
      <c r="H117" s="136"/>
      <c r="I117" s="136"/>
      <c r="J117" s="42"/>
    </row>
    <row r="118" spans="1:11" ht="18.75" customHeight="1" x14ac:dyDescent="0.25">
      <c r="B118" s="37"/>
      <c r="C118" s="44"/>
      <c r="D118" s="39"/>
      <c r="E118" s="40"/>
      <c r="F118" s="40"/>
      <c r="G118" s="40"/>
      <c r="H118" s="40"/>
      <c r="I118" s="40"/>
      <c r="J118" s="42"/>
    </row>
    <row r="119" spans="1:11" s="97" customFormat="1" ht="22.5" customHeight="1" x14ac:dyDescent="0.3">
      <c r="B119" s="32" t="str">
        <f>+RESUMEN!B27</f>
        <v>07.01.05.04</v>
      </c>
      <c r="C119" s="33" t="str">
        <f>+RESUMEN!C27</f>
        <v>SELLO CORTAFUEGO PARA PASE DE TUBERIAS</v>
      </c>
      <c r="D119" s="34" t="str">
        <f>+RESUMEN!D27</f>
        <v>und</v>
      </c>
      <c r="E119" s="35"/>
      <c r="F119" s="35"/>
      <c r="G119" s="35"/>
      <c r="H119" s="35"/>
      <c r="I119" s="35"/>
      <c r="J119" s="36">
        <f>SUM(E120:I124)</f>
        <v>354</v>
      </c>
      <c r="K119" s="125"/>
    </row>
    <row r="120" spans="1:11" ht="18.75" customHeight="1" x14ac:dyDescent="0.25">
      <c r="B120" s="52"/>
      <c r="C120" s="200" t="s">
        <v>109</v>
      </c>
      <c r="D120" s="59"/>
      <c r="E120" s="72"/>
      <c r="F120" s="72">
        <v>102</v>
      </c>
      <c r="G120" s="72">
        <v>65</v>
      </c>
      <c r="H120" s="72">
        <v>32</v>
      </c>
      <c r="I120" s="72">
        <v>5</v>
      </c>
      <c r="J120" s="56"/>
    </row>
    <row r="121" spans="1:11" ht="18.75" customHeight="1" x14ac:dyDescent="0.25">
      <c r="B121" s="37"/>
      <c r="C121" s="44" t="s">
        <v>110</v>
      </c>
      <c r="D121" s="39"/>
      <c r="E121" s="90"/>
      <c r="F121" s="90">
        <v>8</v>
      </c>
      <c r="G121" s="90">
        <v>6</v>
      </c>
      <c r="H121" s="90">
        <v>4</v>
      </c>
      <c r="I121" s="90">
        <v>4</v>
      </c>
      <c r="J121" s="42"/>
    </row>
    <row r="122" spans="1:11" ht="18.75" customHeight="1" x14ac:dyDescent="0.25">
      <c r="A122" s="176"/>
      <c r="B122" s="88"/>
      <c r="C122" s="44" t="s">
        <v>528</v>
      </c>
      <c r="D122" s="39"/>
      <c r="E122" s="90"/>
      <c r="F122" s="90">
        <v>44</v>
      </c>
      <c r="G122" s="90">
        <v>42</v>
      </c>
      <c r="H122" s="90">
        <v>11</v>
      </c>
      <c r="I122" s="90">
        <v>11</v>
      </c>
      <c r="J122" s="42"/>
    </row>
    <row r="123" spans="1:11" ht="18.75" customHeight="1" x14ac:dyDescent="0.25">
      <c r="A123" s="177"/>
      <c r="B123" s="68"/>
      <c r="C123" s="44" t="s">
        <v>529</v>
      </c>
      <c r="D123" s="94"/>
      <c r="E123" s="138"/>
      <c r="F123" s="138">
        <v>5</v>
      </c>
      <c r="G123" s="138">
        <v>5</v>
      </c>
      <c r="H123" s="138">
        <v>5</v>
      </c>
      <c r="I123" s="138">
        <v>5</v>
      </c>
      <c r="J123" s="71"/>
    </row>
    <row r="124" spans="1:11" ht="18.75" customHeight="1" x14ac:dyDescent="0.25">
      <c r="B124" s="46"/>
      <c r="C124" s="47"/>
      <c r="D124" s="48"/>
      <c r="E124" s="49"/>
      <c r="F124" s="49"/>
      <c r="G124" s="49"/>
      <c r="H124" s="49"/>
      <c r="I124" s="49"/>
      <c r="J124" s="51"/>
    </row>
    <row r="125" spans="1:11" ht="22.5" customHeight="1" x14ac:dyDescent="0.25">
      <c r="B125" s="25" t="str">
        <f>+RESUMEN!B28</f>
        <v>07.01.06</v>
      </c>
      <c r="C125" s="26" t="str">
        <f>+RESUMEN!C28</f>
        <v>POSTES</v>
      </c>
      <c r="D125" s="27"/>
      <c r="E125" s="28"/>
      <c r="F125" s="28"/>
      <c r="G125" s="28"/>
      <c r="H125" s="28"/>
      <c r="I125" s="28"/>
      <c r="J125" s="29"/>
    </row>
    <row r="126" spans="1:11" s="97" customFormat="1" ht="22.5" customHeight="1" x14ac:dyDescent="0.3">
      <c r="B126" s="32" t="str">
        <f>+RESUMEN!B29</f>
        <v>07.01.06.01</v>
      </c>
      <c r="C126" s="33" t="str">
        <f>+RESUMEN!C29</f>
        <v>POSTE DE CONCRETO ARMADO</v>
      </c>
      <c r="D126" s="34" t="str">
        <f>+RESUMEN!D29</f>
        <v>und</v>
      </c>
      <c r="E126" s="35"/>
      <c r="F126" s="35"/>
      <c r="G126" s="35"/>
      <c r="H126" s="35"/>
      <c r="I126" s="35"/>
      <c r="J126" s="36">
        <f>SUM(E127:I128)</f>
        <v>1</v>
      </c>
      <c r="K126" s="125"/>
    </row>
    <row r="127" spans="1:11" s="82" customFormat="1" ht="18.75" customHeight="1" x14ac:dyDescent="0.25">
      <c r="B127" s="52"/>
      <c r="C127" s="76" t="s">
        <v>443</v>
      </c>
      <c r="D127" s="39"/>
      <c r="E127" s="40"/>
      <c r="F127" s="40">
        <v>1</v>
      </c>
      <c r="G127" s="61"/>
      <c r="H127" s="61"/>
      <c r="I127" s="61"/>
      <c r="J127" s="56"/>
    </row>
    <row r="128" spans="1:11" ht="18.75" customHeight="1" x14ac:dyDescent="0.25">
      <c r="B128" s="46"/>
      <c r="C128" s="139"/>
      <c r="D128" s="48"/>
      <c r="E128" s="49"/>
      <c r="F128" s="49"/>
      <c r="G128" s="49"/>
      <c r="H128" s="49"/>
      <c r="I128" s="49"/>
      <c r="J128" s="51"/>
    </row>
    <row r="129" spans="2:11" ht="22.5" customHeight="1" x14ac:dyDescent="0.25">
      <c r="B129" s="25" t="str">
        <f>+RESUMEN!B30</f>
        <v>07.01.07</v>
      </c>
      <c r="C129" s="26" t="str">
        <f>+RESUMEN!C30</f>
        <v>DUCTOS</v>
      </c>
      <c r="D129" s="27"/>
      <c r="E129" s="28"/>
      <c r="F129" s="28"/>
      <c r="G129" s="28"/>
      <c r="H129" s="28"/>
      <c r="I129" s="28"/>
      <c r="J129" s="29"/>
    </row>
    <row r="130" spans="2:11" s="97" customFormat="1" ht="22.5" customHeight="1" x14ac:dyDescent="0.3">
      <c r="B130" s="32" t="str">
        <f>+RESUMEN!B31</f>
        <v>07.01.07.01</v>
      </c>
      <c r="C130" s="33" t="str">
        <f>+RESUMEN!C31</f>
        <v>DUCTO DE CONCRETO</v>
      </c>
      <c r="D130" s="34" t="str">
        <f>+RESUMEN!D31</f>
        <v>m</v>
      </c>
      <c r="E130" s="35"/>
      <c r="F130" s="35"/>
      <c r="G130" s="35"/>
      <c r="H130" s="35"/>
      <c r="I130" s="35"/>
      <c r="J130" s="36">
        <f>SUM(E131:I132)</f>
        <v>51</v>
      </c>
      <c r="K130" s="125"/>
    </row>
    <row r="131" spans="2:11" s="82" customFormat="1" ht="18.75" customHeight="1" x14ac:dyDescent="0.25">
      <c r="B131" s="52"/>
      <c r="C131" s="76" t="s">
        <v>443</v>
      </c>
      <c r="D131" s="39"/>
      <c r="E131" s="40"/>
      <c r="F131" s="40">
        <v>51</v>
      </c>
      <c r="G131" s="61"/>
      <c r="H131" s="61"/>
      <c r="I131" s="61"/>
      <c r="J131" s="56"/>
    </row>
    <row r="132" spans="2:11" ht="18.75" customHeight="1" x14ac:dyDescent="0.25">
      <c r="B132" s="46"/>
      <c r="C132" s="139"/>
      <c r="D132" s="48"/>
      <c r="E132" s="49"/>
      <c r="F132" s="49"/>
      <c r="G132" s="49"/>
      <c r="H132" s="49"/>
      <c r="I132" s="49"/>
      <c r="J132" s="51"/>
    </row>
    <row r="133" spans="2:11" ht="22.5" customHeight="1" x14ac:dyDescent="0.25">
      <c r="B133" s="25" t="str">
        <f>+RESUMEN!B32</f>
        <v>07.01.08</v>
      </c>
      <c r="C133" s="26" t="str">
        <f>+RESUMEN!C32</f>
        <v>MOVIMIENTO DE TIERRAS</v>
      </c>
      <c r="D133" s="27"/>
      <c r="E133" s="28"/>
      <c r="F133" s="28"/>
      <c r="G133" s="28"/>
      <c r="H133" s="28"/>
      <c r="I133" s="28"/>
      <c r="J133" s="29"/>
    </row>
    <row r="134" spans="2:11" s="97" customFormat="1" ht="22.5" customHeight="1" x14ac:dyDescent="0.3">
      <c r="B134" s="32" t="str">
        <f>+RESUMEN!B33</f>
        <v>07.01.08.01</v>
      </c>
      <c r="C134" s="33" t="str">
        <f>+RESUMEN!C33</f>
        <v>EXCAVACION MANUAL PARA REDES COMUNICACIONES</v>
      </c>
      <c r="D134" s="34" t="str">
        <f>+RESUMEN!D33</f>
        <v>m3</v>
      </c>
      <c r="E134" s="35"/>
      <c r="F134" s="35"/>
      <c r="G134" s="35"/>
      <c r="H134" s="35"/>
      <c r="I134" s="35"/>
      <c r="J134" s="36">
        <f>SUM(E135:I136)</f>
        <v>85.175999999999974</v>
      </c>
      <c r="K134" s="125"/>
    </row>
    <row r="135" spans="2:11" s="82" customFormat="1" ht="18.75" customHeight="1" x14ac:dyDescent="0.25">
      <c r="B135" s="52"/>
      <c r="C135" s="76" t="s">
        <v>443</v>
      </c>
      <c r="D135" s="39"/>
      <c r="E135" s="40">
        <v>2.0699999999999998</v>
      </c>
      <c r="F135" s="40">
        <v>83.10599999999998</v>
      </c>
      <c r="G135" s="61"/>
      <c r="H135" s="61"/>
      <c r="I135" s="61"/>
      <c r="J135" s="56"/>
    </row>
    <row r="136" spans="2:11" ht="18.75" customHeight="1" x14ac:dyDescent="0.25">
      <c r="B136" s="46"/>
      <c r="C136" s="139"/>
      <c r="D136" s="48"/>
      <c r="E136" s="49"/>
      <c r="F136" s="49"/>
      <c r="G136" s="49"/>
      <c r="H136" s="49"/>
      <c r="I136" s="49"/>
      <c r="J136" s="51"/>
    </row>
    <row r="137" spans="2:11" s="97" customFormat="1" ht="22.5" customHeight="1" x14ac:dyDescent="0.3">
      <c r="B137" s="32" t="str">
        <f>+RESUMEN!B34</f>
        <v>07.01.08.02</v>
      </c>
      <c r="C137" s="33" t="str">
        <f>+RESUMEN!C34</f>
        <v>RELLENO COMPACTADO DE ZANJA CON MATERIAL PROPIO</v>
      </c>
      <c r="D137" s="34" t="str">
        <f>+RESUMEN!D34</f>
        <v>m3</v>
      </c>
      <c r="E137" s="35"/>
      <c r="F137" s="35"/>
      <c r="G137" s="35"/>
      <c r="H137" s="35"/>
      <c r="I137" s="35"/>
      <c r="J137" s="36">
        <f>SUM(E138:I139)</f>
        <v>68.530399999999972</v>
      </c>
      <c r="K137" s="125"/>
    </row>
    <row r="138" spans="2:11" s="82" customFormat="1" ht="18.75" customHeight="1" x14ac:dyDescent="0.25">
      <c r="B138" s="52"/>
      <c r="C138" s="76" t="s">
        <v>443</v>
      </c>
      <c r="D138" s="39"/>
      <c r="E138" s="40">
        <v>1.6579999999999999</v>
      </c>
      <c r="F138" s="40">
        <v>66.872399999999971</v>
      </c>
      <c r="G138" s="61"/>
      <c r="H138" s="61"/>
      <c r="I138" s="61"/>
      <c r="J138" s="56"/>
    </row>
    <row r="139" spans="2:11" ht="18.75" customHeight="1" x14ac:dyDescent="0.25">
      <c r="B139" s="46"/>
      <c r="C139" s="139"/>
      <c r="D139" s="48"/>
      <c r="E139" s="49"/>
      <c r="F139" s="49"/>
      <c r="G139" s="49"/>
      <c r="H139" s="49"/>
      <c r="I139" s="49"/>
      <c r="J139" s="51"/>
    </row>
    <row r="140" spans="2:11" s="97" customFormat="1" ht="22.5" customHeight="1" x14ac:dyDescent="0.3">
      <c r="B140" s="32" t="str">
        <f>+RESUMEN!B35</f>
        <v>07.01.08.03</v>
      </c>
      <c r="C140" s="33" t="str">
        <f>+RESUMEN!C35</f>
        <v>ELIMINACION MATERIAL EXCEDENTE C/MAQUINA</v>
      </c>
      <c r="D140" s="34" t="str">
        <f>+RESUMEN!D35</f>
        <v>m3</v>
      </c>
      <c r="E140" s="35"/>
      <c r="F140" s="35"/>
      <c r="G140" s="35"/>
      <c r="H140" s="35"/>
      <c r="I140" s="35"/>
      <c r="J140" s="36">
        <f>SUM(E141:I142)</f>
        <v>16.645600000000009</v>
      </c>
      <c r="K140" s="125"/>
    </row>
    <row r="141" spans="2:11" s="82" customFormat="1" ht="18.75" customHeight="1" x14ac:dyDescent="0.25">
      <c r="B141" s="52"/>
      <c r="C141" s="76" t="s">
        <v>443</v>
      </c>
      <c r="D141" s="39"/>
      <c r="E141" s="40">
        <f>(E135-E138)*1</f>
        <v>0.41199999999999992</v>
      </c>
      <c r="F141" s="40">
        <f>(F135-F138)*1</f>
        <v>16.23360000000001</v>
      </c>
      <c r="G141" s="61"/>
      <c r="H141" s="61"/>
      <c r="I141" s="61"/>
      <c r="J141" s="56"/>
    </row>
    <row r="142" spans="2:11" ht="18.75" customHeight="1" x14ac:dyDescent="0.25">
      <c r="B142" s="46"/>
      <c r="C142" s="139"/>
      <c r="D142" s="48"/>
      <c r="E142" s="49"/>
      <c r="F142" s="49"/>
      <c r="G142" s="49"/>
      <c r="H142" s="49"/>
      <c r="I142" s="49"/>
      <c r="J142" s="51"/>
    </row>
    <row r="145" spans="5:6" x14ac:dyDescent="0.25">
      <c r="E145" s="55"/>
      <c r="F145" s="70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L7 E8:I8 K8:L8 B124:L132 B122:B123 D122:L123 B143:L144 B133:J134 B137:K137 B136:J136 B135:D135 G135:J135 B138:D138 G138:K138 B150:L152 B145:D149 G145:L149 B139:K142 B65:L72 B20:L23 B9:L18 B85:L85 B84:D84 J84:L84 B100:L100 B99:D99 F99:L99 B112:L121 B111:D111 J111:L111 B102:L108 B101:D101 J101:L101 B19:E19 I19:L19 B27:D27 I27:L27 B26:E26 H26:L26 B110:L110 B109:D109 I109:L109 B87:L98 B86:E86 J86:L86 B52:L53 B40:L41 B48:L49 B43 J43:L43 B74:L83 B73 D73:L73 B25:L25 B24:E24 G24:L24 B28:L29 D43 B61:D61 B60:L60 B58 D58:L58 B56:L57 B54 D54:L54 B50 D50:L50 J61 B59:D59 F59:L59 B55:D55 F55:L5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08"/>
  <sheetViews>
    <sheetView zoomScale="80" zoomScaleNormal="80" workbookViewId="0">
      <selection activeCell="P18" sqref="P18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" style="43" customWidth="1"/>
    <col min="5" max="5" width="10" style="43" customWidth="1"/>
    <col min="6" max="10" width="10.6640625" style="43" customWidth="1"/>
    <col min="11" max="16384" width="11.44140625" style="43"/>
  </cols>
  <sheetData>
    <row r="2" spans="2:14" s="13" customFormat="1" ht="18" customHeight="1" x14ac:dyDescent="0.3">
      <c r="B2" s="9"/>
      <c r="C2" s="10"/>
      <c r="D2" s="10"/>
      <c r="E2" s="10"/>
      <c r="F2" s="11"/>
      <c r="G2" s="11"/>
      <c r="H2" s="11"/>
      <c r="I2" s="11"/>
      <c r="J2" s="11"/>
      <c r="K2" s="11"/>
      <c r="L2" s="10"/>
      <c r="M2" s="12"/>
      <c r="N2" s="12"/>
    </row>
    <row r="3" spans="2:14" s="13" customFormat="1" ht="35.25" customHeight="1" x14ac:dyDescent="0.3">
      <c r="B3" s="14" t="str">
        <f>+RESUMEN!B3</f>
        <v>PROYECTO:</v>
      </c>
      <c r="C3" s="234" t="str">
        <f>+RESUMEN!C3</f>
        <v>“RECONSTRUCCIÓN DEL HOSPITAL DE APOYO SAUL GARRIDO ROSILLO II-1, DISTRITO DE TUMBES - PROVINCIA DE TUMBES - DEPARTAMENTO DE TUMBES” - HOSPITAL PRINCIPAL</v>
      </c>
      <c r="D3" s="234"/>
      <c r="E3" s="234"/>
      <c r="F3" s="234"/>
      <c r="G3" s="234"/>
      <c r="H3" s="234"/>
      <c r="I3" s="234"/>
      <c r="J3" s="234"/>
      <c r="K3" s="234"/>
      <c r="L3" s="234"/>
      <c r="M3" s="12"/>
      <c r="N3" s="12"/>
    </row>
    <row r="4" spans="2:14" s="13" customFormat="1" ht="18" customHeight="1" x14ac:dyDescent="0.3">
      <c r="B4" s="14" t="str">
        <f>+RESUMEN!B4</f>
        <v>UBICACIÓN:</v>
      </c>
      <c r="C4" s="235" t="str">
        <f>+RESUMEN!C4</f>
        <v>DISTRITO DE TUMBES - PROVINCIA DE TUMBES - DEPARTAMENTO DE TUMBES</v>
      </c>
      <c r="D4" s="235"/>
      <c r="E4" s="235"/>
      <c r="F4" s="235"/>
      <c r="G4" s="235"/>
      <c r="H4" s="235"/>
      <c r="I4" s="235"/>
      <c r="J4" s="235"/>
      <c r="K4" s="235"/>
      <c r="L4" s="235"/>
      <c r="M4" s="12"/>
      <c r="N4" s="12"/>
    </row>
    <row r="5" spans="2:14" s="13" customFormat="1" ht="18" customHeight="1" x14ac:dyDescent="0.3">
      <c r="B5" s="9"/>
      <c r="C5" s="9"/>
      <c r="D5" s="9"/>
      <c r="E5" s="9"/>
      <c r="F5" s="9"/>
      <c r="G5" s="9"/>
      <c r="H5" s="9"/>
      <c r="I5" s="9"/>
      <c r="J5" s="9"/>
      <c r="K5" s="15"/>
      <c r="L5" s="9"/>
      <c r="M5" s="12"/>
      <c r="N5" s="12"/>
    </row>
    <row r="6" spans="2:14" s="13" customFormat="1" ht="18" customHeight="1" x14ac:dyDescent="0.3">
      <c r="B6" s="10"/>
      <c r="C6" s="10"/>
      <c r="D6" s="10"/>
      <c r="E6" s="10"/>
      <c r="F6" s="11"/>
      <c r="G6" s="11"/>
      <c r="H6" s="16" t="str">
        <f>+RESUMEN!D4</f>
        <v>FECHA: ABRIL-2022</v>
      </c>
      <c r="I6" s="16"/>
      <c r="J6" s="16"/>
      <c r="K6" s="11"/>
      <c r="L6" s="10"/>
      <c r="M6" s="12"/>
      <c r="N6" s="12"/>
    </row>
    <row r="7" spans="2:14" s="13" customFormat="1" ht="30" customHeight="1" x14ac:dyDescent="0.3">
      <c r="B7" s="17" t="s">
        <v>493</v>
      </c>
      <c r="C7" s="17" t="s">
        <v>494</v>
      </c>
      <c r="D7" s="17" t="s">
        <v>20</v>
      </c>
      <c r="E7" s="123" t="s">
        <v>371</v>
      </c>
      <c r="F7" s="17" t="s">
        <v>26</v>
      </c>
      <c r="G7" s="17" t="s">
        <v>27</v>
      </c>
      <c r="H7" s="17" t="s">
        <v>28</v>
      </c>
      <c r="I7" s="17" t="s">
        <v>372</v>
      </c>
      <c r="J7" s="17" t="s">
        <v>373</v>
      </c>
      <c r="K7" s="17" t="s">
        <v>29</v>
      </c>
      <c r="L7" s="17" t="s">
        <v>21</v>
      </c>
      <c r="M7" s="12"/>
      <c r="N7" s="12"/>
    </row>
    <row r="8" spans="2:14" s="24" customFormat="1" ht="30" customHeight="1" x14ac:dyDescent="0.3">
      <c r="B8" s="18" t="str">
        <f>+RESUMEN!B6</f>
        <v>07</v>
      </c>
      <c r="C8" s="19" t="str">
        <f>+RESUMEN!C6</f>
        <v>CARACTERISTICAS TECNICAS DE LOS SISTEMAS TECNOLOGICOS: INFORMATICA Y TELECOMUNICACIONES</v>
      </c>
      <c r="D8" s="20"/>
      <c r="E8" s="20"/>
      <c r="F8" s="21"/>
      <c r="G8" s="21"/>
      <c r="H8" s="21"/>
      <c r="I8" s="21"/>
      <c r="J8" s="21"/>
      <c r="K8" s="21"/>
      <c r="L8" s="22"/>
      <c r="M8" s="23"/>
      <c r="N8" s="23"/>
    </row>
    <row r="9" spans="2:14" s="31" customFormat="1" ht="22.5" customHeight="1" x14ac:dyDescent="0.3">
      <c r="B9" s="25"/>
      <c r="C9" s="26" t="str">
        <f>+RESUMEN!C30</f>
        <v>DUCTOS</v>
      </c>
      <c r="D9" s="27"/>
      <c r="E9" s="27"/>
      <c r="F9" s="28"/>
      <c r="G9" s="28"/>
      <c r="H9" s="28"/>
      <c r="I9" s="28"/>
      <c r="J9" s="28"/>
      <c r="K9" s="28"/>
      <c r="L9" s="29"/>
      <c r="M9" s="30"/>
      <c r="N9" s="30"/>
    </row>
    <row r="10" spans="2:14" s="13" customFormat="1" ht="22.5" customHeight="1" x14ac:dyDescent="0.3">
      <c r="B10" s="32"/>
      <c r="C10" s="33"/>
      <c r="D10" s="34"/>
      <c r="E10" s="34"/>
      <c r="F10" s="35"/>
      <c r="G10" s="35"/>
      <c r="H10" s="35"/>
      <c r="I10" s="35"/>
      <c r="J10" s="35"/>
      <c r="K10" s="35"/>
      <c r="L10" s="36" t="e">
        <f>SUM(E11:K12)</f>
        <v>#REF!</v>
      </c>
      <c r="M10" s="12"/>
      <c r="N10" s="12"/>
    </row>
    <row r="11" spans="2:14" ht="18.75" customHeight="1" x14ac:dyDescent="0.25">
      <c r="B11" s="88"/>
      <c r="C11" s="53" t="s">
        <v>101</v>
      </c>
      <c r="D11" s="54"/>
      <c r="E11" s="55">
        <f>+'CABLEADO HORIZONTAL'!E30</f>
        <v>0</v>
      </c>
      <c r="F11" s="55">
        <f>+'CABLEADO HORIZONTAL'!F30</f>
        <v>0</v>
      </c>
      <c r="G11" s="55">
        <f>+'CABLEADO HORIZONTAL'!G30</f>
        <v>0</v>
      </c>
      <c r="H11" s="55">
        <f>+'CABLEADO HORIZONTAL'!H30</f>
        <v>0</v>
      </c>
      <c r="I11" s="55">
        <f>+'CABLEADO HORIZONTAL'!I30</f>
        <v>0</v>
      </c>
      <c r="J11" s="55" t="e">
        <f>+'CABLEADO HORIZONTAL'!#REF!</f>
        <v>#REF!</v>
      </c>
      <c r="K11" s="55"/>
      <c r="L11" s="92"/>
    </row>
    <row r="12" spans="2:14" ht="18.75" customHeight="1" x14ac:dyDescent="0.25">
      <c r="B12" s="46"/>
      <c r="C12" s="62"/>
      <c r="D12" s="48"/>
      <c r="E12" s="48"/>
      <c r="F12" s="49"/>
      <c r="G12" s="49"/>
      <c r="H12" s="49"/>
      <c r="I12" s="49"/>
      <c r="J12" s="49"/>
      <c r="K12" s="50"/>
      <c r="L12" s="51"/>
    </row>
    <row r="13" spans="2:14" s="13" customFormat="1" ht="22.5" customHeight="1" x14ac:dyDescent="0.3">
      <c r="B13" s="32" t="e">
        <f>+RESUMEN!#REF!</f>
        <v>#REF!</v>
      </c>
      <c r="C13" s="33" t="e">
        <f>+RESUMEN!#REF!</f>
        <v>#REF!</v>
      </c>
      <c r="D13" s="34" t="e">
        <f>+RESUMEN!#REF!</f>
        <v>#REF!</v>
      </c>
      <c r="E13" s="34"/>
      <c r="F13" s="35"/>
      <c r="G13" s="35"/>
      <c r="H13" s="35"/>
      <c r="I13" s="35"/>
      <c r="J13" s="35"/>
      <c r="K13" s="35"/>
      <c r="L13" s="36" t="e">
        <f>SUM(E14:K15)</f>
        <v>#REF!</v>
      </c>
      <c r="M13" s="12"/>
      <c r="N13" s="12"/>
    </row>
    <row r="14" spans="2:14" ht="18.75" customHeight="1" x14ac:dyDescent="0.25">
      <c r="B14" s="88"/>
      <c r="C14" s="53" t="s">
        <v>103</v>
      </c>
      <c r="D14" s="54"/>
      <c r="E14" s="55">
        <f>+'CABLEADO HORIZONTAL'!E33</f>
        <v>0</v>
      </c>
      <c r="F14" s="55">
        <f>+'CABLEADO HORIZONTAL'!F33</f>
        <v>0</v>
      </c>
      <c r="G14" s="55">
        <f>+'CABLEADO HORIZONTAL'!G33</f>
        <v>0</v>
      </c>
      <c r="H14" s="55">
        <f>+'CABLEADO HORIZONTAL'!H33</f>
        <v>61</v>
      </c>
      <c r="I14" s="55">
        <f>+'CABLEADO HORIZONTAL'!I33</f>
        <v>0</v>
      </c>
      <c r="J14" s="55" t="e">
        <f>+'CABLEADO HORIZONTAL'!#REF!</f>
        <v>#REF!</v>
      </c>
      <c r="K14" s="57"/>
      <c r="L14" s="92"/>
    </row>
    <row r="15" spans="2:14" ht="18.75" customHeight="1" x14ac:dyDescent="0.25">
      <c r="B15" s="46"/>
      <c r="C15" s="62"/>
      <c r="D15" s="48"/>
      <c r="E15" s="48"/>
      <c r="F15" s="49"/>
      <c r="G15" s="49"/>
      <c r="H15" s="49"/>
      <c r="I15" s="49"/>
      <c r="J15" s="49"/>
      <c r="K15" s="50"/>
      <c r="L15" s="51"/>
    </row>
    <row r="16" spans="2:14" s="13" customFormat="1" ht="22.5" customHeight="1" x14ac:dyDescent="0.3">
      <c r="B16" s="32" t="e">
        <f>+RESUMEN!#REF!</f>
        <v>#REF!</v>
      </c>
      <c r="C16" s="33" t="e">
        <f>+RESUMEN!#REF!</f>
        <v>#REF!</v>
      </c>
      <c r="D16" s="34" t="e">
        <f>+RESUMEN!#REF!</f>
        <v>#REF!</v>
      </c>
      <c r="E16" s="34"/>
      <c r="F16" s="35"/>
      <c r="G16" s="35"/>
      <c r="H16" s="35"/>
      <c r="I16" s="35"/>
      <c r="J16" s="35"/>
      <c r="K16" s="35"/>
      <c r="L16" s="36" t="e">
        <f>SUM(E17:K18)</f>
        <v>#REF!</v>
      </c>
      <c r="M16" s="12"/>
      <c r="N16" s="12"/>
    </row>
    <row r="17" spans="2:14" ht="18.75" customHeight="1" x14ac:dyDescent="0.25">
      <c r="B17" s="88"/>
      <c r="C17" s="53" t="s">
        <v>100</v>
      </c>
      <c r="D17" s="54"/>
      <c r="E17" s="55">
        <f>+'CABLEADO HORIZONTAL'!E24</f>
        <v>0</v>
      </c>
      <c r="F17" s="55">
        <f>+'CABLEADO HORIZONTAL'!F24</f>
        <v>0</v>
      </c>
      <c r="G17" s="55">
        <f>+'CABLEADO HORIZONTAL'!G24</f>
        <v>0</v>
      </c>
      <c r="H17" s="55">
        <f>+'CABLEADO HORIZONTAL'!H24</f>
        <v>0</v>
      </c>
      <c r="I17" s="55">
        <f>+'CABLEADO HORIZONTAL'!I24</f>
        <v>0</v>
      </c>
      <c r="J17" s="55" t="e">
        <f>+'CABLEADO HORIZONTAL'!#REF!</f>
        <v>#REF!</v>
      </c>
      <c r="K17" s="57"/>
      <c r="L17" s="92"/>
    </row>
    <row r="18" spans="2:14" ht="18.75" customHeight="1" x14ac:dyDescent="0.25">
      <c r="B18" s="46"/>
      <c r="C18" s="62"/>
      <c r="D18" s="48"/>
      <c r="E18" s="48"/>
      <c r="F18" s="49"/>
      <c r="G18" s="49"/>
      <c r="H18" s="49"/>
      <c r="I18" s="49"/>
      <c r="J18" s="49"/>
      <c r="K18" s="50"/>
      <c r="L18" s="51"/>
    </row>
    <row r="19" spans="2:14" s="13" customFormat="1" ht="22.5" customHeight="1" x14ac:dyDescent="0.3">
      <c r="B19" s="32" t="e">
        <f>+RESUMEN!#REF!</f>
        <v>#REF!</v>
      </c>
      <c r="C19" s="33" t="e">
        <f>+RESUMEN!#REF!</f>
        <v>#REF!</v>
      </c>
      <c r="D19" s="34" t="e">
        <f>+RESUMEN!#REF!</f>
        <v>#REF!</v>
      </c>
      <c r="E19" s="34"/>
      <c r="F19" s="35"/>
      <c r="G19" s="35"/>
      <c r="H19" s="35"/>
      <c r="I19" s="35"/>
      <c r="J19" s="35"/>
      <c r="K19" s="35"/>
      <c r="L19" s="36" t="e">
        <f>SUM(E20:K21)</f>
        <v>#REF!</v>
      </c>
      <c r="M19" s="12"/>
      <c r="N19" s="12"/>
    </row>
    <row r="20" spans="2:14" ht="18.75" customHeight="1" x14ac:dyDescent="0.25">
      <c r="B20" s="88"/>
      <c r="C20" s="53" t="s">
        <v>102</v>
      </c>
      <c r="D20" s="54"/>
      <c r="E20" s="55">
        <f>+'CABLEADO HORIZONTAL'!E25</f>
        <v>1</v>
      </c>
      <c r="F20" s="55">
        <f>+'CABLEADO HORIZONTAL'!F25</f>
        <v>263</v>
      </c>
      <c r="G20" s="55">
        <f>+'CABLEADO HORIZONTAL'!G25</f>
        <v>0</v>
      </c>
      <c r="H20" s="55">
        <f>+'CABLEADO HORIZONTAL'!H25</f>
        <v>0</v>
      </c>
      <c r="I20" s="55">
        <f>+'CABLEADO HORIZONTAL'!I25</f>
        <v>0</v>
      </c>
      <c r="J20" s="55" t="e">
        <f>+'CABLEADO HORIZONTAL'!#REF!</f>
        <v>#REF!</v>
      </c>
      <c r="K20" s="57"/>
      <c r="L20" s="92"/>
    </row>
    <row r="21" spans="2:14" ht="18.75" customHeight="1" x14ac:dyDescent="0.25">
      <c r="B21" s="46"/>
      <c r="C21" s="62"/>
      <c r="D21" s="48"/>
      <c r="E21" s="48"/>
      <c r="F21" s="49"/>
      <c r="G21" s="49"/>
      <c r="H21" s="49"/>
      <c r="I21" s="49"/>
      <c r="J21" s="49"/>
      <c r="K21" s="50"/>
      <c r="L21" s="51"/>
    </row>
    <row r="22" spans="2:14" s="13" customFormat="1" ht="22.5" customHeight="1" x14ac:dyDescent="0.3">
      <c r="B22" s="32" t="e">
        <f>+RESUMEN!#REF!</f>
        <v>#REF!</v>
      </c>
      <c r="C22" s="33" t="e">
        <f>+RESUMEN!#REF!</f>
        <v>#REF!</v>
      </c>
      <c r="D22" s="34" t="e">
        <f>+RESUMEN!#REF!</f>
        <v>#REF!</v>
      </c>
      <c r="E22" s="34"/>
      <c r="F22" s="35"/>
      <c r="G22" s="35"/>
      <c r="H22" s="35"/>
      <c r="I22" s="35"/>
      <c r="J22" s="35"/>
      <c r="K22" s="35"/>
      <c r="L22" s="36" t="e">
        <f>SUM(E23:K24)</f>
        <v>#REF!</v>
      </c>
      <c r="M22" s="12"/>
      <c r="N22" s="12"/>
    </row>
    <row r="23" spans="2:14" ht="18.75" customHeight="1" x14ac:dyDescent="0.25">
      <c r="B23" s="88"/>
      <c r="C23" s="53" t="s">
        <v>318</v>
      </c>
      <c r="D23" s="54"/>
      <c r="E23" s="63">
        <f>+'VIDEO VIG.'!E12</f>
        <v>0</v>
      </c>
      <c r="F23" s="63">
        <f>+'VIDEO VIG.'!F12</f>
        <v>12</v>
      </c>
      <c r="G23" s="63">
        <f>+'VIDEO VIG.'!G12</f>
        <v>5</v>
      </c>
      <c r="H23" s="63">
        <f>+'VIDEO VIG.'!H12</f>
        <v>2</v>
      </c>
      <c r="I23" s="63">
        <f>+'VIDEO VIG.'!I12</f>
        <v>0</v>
      </c>
      <c r="J23" s="63" t="e">
        <f>+'VIDEO VIG.'!#REF!</f>
        <v>#REF!</v>
      </c>
      <c r="K23" s="63"/>
      <c r="L23" s="92"/>
    </row>
    <row r="24" spans="2:14" ht="18.75" customHeight="1" x14ac:dyDescent="0.25">
      <c r="B24" s="46"/>
      <c r="C24" s="62"/>
      <c r="D24" s="48"/>
      <c r="E24" s="48"/>
      <c r="F24" s="49"/>
      <c r="G24" s="49"/>
      <c r="H24" s="49"/>
      <c r="I24" s="49"/>
      <c r="J24" s="49"/>
      <c r="K24" s="50"/>
      <c r="L24" s="51"/>
    </row>
    <row r="25" spans="2:14" s="13" customFormat="1" ht="22.5" customHeight="1" x14ac:dyDescent="0.3">
      <c r="B25" s="32" t="e">
        <f>+RESUMEN!#REF!</f>
        <v>#REF!</v>
      </c>
      <c r="C25" s="33" t="e">
        <f>+RESUMEN!#REF!</f>
        <v>#REF!</v>
      </c>
      <c r="D25" s="34" t="e">
        <f>+RESUMEN!#REF!</f>
        <v>#REF!</v>
      </c>
      <c r="E25" s="34"/>
      <c r="F25" s="35"/>
      <c r="G25" s="35"/>
      <c r="H25" s="35"/>
      <c r="I25" s="35"/>
      <c r="J25" s="35"/>
      <c r="K25" s="35"/>
      <c r="L25" s="36" t="e">
        <f>SUM(E26:K27)</f>
        <v>#REF!</v>
      </c>
      <c r="M25" s="12"/>
      <c r="N25" s="12"/>
    </row>
    <row r="26" spans="2:14" ht="18.75" customHeight="1" x14ac:dyDescent="0.25">
      <c r="B26" s="88"/>
      <c r="C26" s="53" t="s">
        <v>320</v>
      </c>
      <c r="D26" s="54"/>
      <c r="E26" s="63">
        <f>+'VIDEO VIG.'!E15</f>
        <v>0</v>
      </c>
      <c r="F26" s="63">
        <f>+'VIDEO VIG.'!F15</f>
        <v>23</v>
      </c>
      <c r="G26" s="63">
        <f>+'VIDEO VIG.'!G15</f>
        <v>22</v>
      </c>
      <c r="H26" s="63">
        <f>+'VIDEO VIG.'!H15</f>
        <v>13</v>
      </c>
      <c r="I26" s="63">
        <f>+'VIDEO VIG.'!I15</f>
        <v>0</v>
      </c>
      <c r="J26" s="63" t="e">
        <f>+'VIDEO VIG.'!#REF!</f>
        <v>#REF!</v>
      </c>
      <c r="K26" s="57"/>
      <c r="L26" s="92"/>
    </row>
    <row r="27" spans="2:14" ht="18.75" customHeight="1" x14ac:dyDescent="0.25">
      <c r="B27" s="46"/>
      <c r="C27" s="62"/>
      <c r="D27" s="48"/>
      <c r="E27" s="48"/>
      <c r="F27" s="49"/>
      <c r="G27" s="49"/>
      <c r="H27" s="49"/>
      <c r="I27" s="49"/>
      <c r="J27" s="49"/>
      <c r="K27" s="50"/>
      <c r="L27" s="51"/>
    </row>
    <row r="28" spans="2:14" s="13" customFormat="1" ht="22.5" customHeight="1" x14ac:dyDescent="0.3">
      <c r="B28" s="32" t="e">
        <f>+RESUMEN!#REF!</f>
        <v>#REF!</v>
      </c>
      <c r="C28" s="33" t="e">
        <f>+RESUMEN!#REF!</f>
        <v>#REF!</v>
      </c>
      <c r="D28" s="34" t="e">
        <f>+RESUMEN!#REF!</f>
        <v>#REF!</v>
      </c>
      <c r="E28" s="34"/>
      <c r="F28" s="35"/>
      <c r="G28" s="35"/>
      <c r="H28" s="35"/>
      <c r="I28" s="35"/>
      <c r="J28" s="35"/>
      <c r="K28" s="35"/>
      <c r="L28" s="36" t="e">
        <f>SUM(E29:K30)</f>
        <v>#REF!</v>
      </c>
      <c r="M28" s="12"/>
      <c r="N28" s="12"/>
    </row>
    <row r="29" spans="2:14" ht="18.75" customHeight="1" x14ac:dyDescent="0.25">
      <c r="B29" s="88"/>
      <c r="C29" s="53" t="s">
        <v>319</v>
      </c>
      <c r="D29" s="54"/>
      <c r="E29" s="55">
        <f>+'VIDEO VIG.'!E18</f>
        <v>0</v>
      </c>
      <c r="F29" s="55">
        <f>+'VIDEO VIG.'!F18</f>
        <v>2</v>
      </c>
      <c r="G29" s="55">
        <f>+'VIDEO VIG.'!G18</f>
        <v>0</v>
      </c>
      <c r="H29" s="55">
        <f>+'VIDEO VIG.'!H18</f>
        <v>0</v>
      </c>
      <c r="I29" s="55">
        <f>+'VIDEO VIG.'!I18</f>
        <v>0</v>
      </c>
      <c r="J29" s="55" t="e">
        <f>+'VIDEO VIG.'!#REF!</f>
        <v>#REF!</v>
      </c>
      <c r="K29" s="55"/>
      <c r="L29" s="92"/>
    </row>
    <row r="30" spans="2:14" ht="18.75" customHeight="1" x14ac:dyDescent="0.25">
      <c r="B30" s="46"/>
      <c r="C30" s="62"/>
      <c r="D30" s="48"/>
      <c r="E30" s="48"/>
      <c r="F30" s="49"/>
      <c r="G30" s="49"/>
      <c r="H30" s="49"/>
      <c r="I30" s="49"/>
      <c r="J30" s="49"/>
      <c r="K30" s="50"/>
      <c r="L30" s="51"/>
    </row>
    <row r="31" spans="2:14" s="13" customFormat="1" ht="22.5" customHeight="1" x14ac:dyDescent="0.3">
      <c r="B31" s="32" t="e">
        <f>+RESUMEN!#REF!</f>
        <v>#REF!</v>
      </c>
      <c r="C31" s="33" t="e">
        <f>+RESUMEN!#REF!</f>
        <v>#REF!</v>
      </c>
      <c r="D31" s="34" t="e">
        <f>+RESUMEN!#REF!</f>
        <v>#REF!</v>
      </c>
      <c r="E31" s="34"/>
      <c r="F31" s="35"/>
      <c r="G31" s="35"/>
      <c r="H31" s="35"/>
      <c r="I31" s="35"/>
      <c r="J31" s="35"/>
      <c r="K31" s="35"/>
      <c r="L31" s="36" t="e">
        <f>SUM(E32:K33)</f>
        <v>#REF!</v>
      </c>
      <c r="M31" s="12"/>
      <c r="N31" s="12"/>
    </row>
    <row r="32" spans="2:14" ht="18.75" customHeight="1" x14ac:dyDescent="0.25">
      <c r="B32" s="88"/>
      <c r="C32" s="53" t="s">
        <v>321</v>
      </c>
      <c r="D32" s="54"/>
      <c r="E32" s="55" t="e">
        <f>+'VIDEO VIG.'!#REF!</f>
        <v>#REF!</v>
      </c>
      <c r="F32" s="55" t="e">
        <f>+'VIDEO VIG.'!#REF!</f>
        <v>#REF!</v>
      </c>
      <c r="G32" s="55" t="e">
        <f>+'VIDEO VIG.'!#REF!</f>
        <v>#REF!</v>
      </c>
      <c r="H32" s="55" t="e">
        <f>+'VIDEO VIG.'!#REF!</f>
        <v>#REF!</v>
      </c>
      <c r="I32" s="55" t="e">
        <f>+'VIDEO VIG.'!#REF!</f>
        <v>#REF!</v>
      </c>
      <c r="J32" s="55" t="e">
        <f>+'VIDEO VIG.'!#REF!</f>
        <v>#REF!</v>
      </c>
      <c r="K32" s="57"/>
      <c r="L32" s="92"/>
    </row>
    <row r="33" spans="2:14" ht="18.75" customHeight="1" x14ac:dyDescent="0.25">
      <c r="B33" s="46"/>
      <c r="C33" s="62"/>
      <c r="D33" s="48"/>
      <c r="E33" s="48"/>
      <c r="F33" s="49"/>
      <c r="G33" s="49"/>
      <c r="H33" s="49"/>
      <c r="I33" s="49"/>
      <c r="J33" s="49"/>
      <c r="K33" s="50"/>
      <c r="L33" s="51"/>
    </row>
    <row r="34" spans="2:14" s="13" customFormat="1" ht="22.5" customHeight="1" x14ac:dyDescent="0.3">
      <c r="B34" s="32" t="e">
        <f>+RESUMEN!#REF!</f>
        <v>#REF!</v>
      </c>
      <c r="C34" s="33" t="e">
        <f>+RESUMEN!#REF!</f>
        <v>#REF!</v>
      </c>
      <c r="D34" s="34" t="e">
        <f>+RESUMEN!#REF!</f>
        <v>#REF!</v>
      </c>
      <c r="E34" s="34"/>
      <c r="F34" s="35"/>
      <c r="G34" s="35"/>
      <c r="H34" s="35"/>
      <c r="I34" s="35"/>
      <c r="J34" s="35"/>
      <c r="K34" s="35"/>
      <c r="L34" s="36" t="e">
        <f>SUM(E35:K36)</f>
        <v>#REF!</v>
      </c>
      <c r="M34" s="12"/>
      <c r="N34" s="12"/>
    </row>
    <row r="35" spans="2:14" ht="18.75" customHeight="1" x14ac:dyDescent="0.25">
      <c r="B35" s="88"/>
      <c r="C35" s="53" t="s">
        <v>111</v>
      </c>
      <c r="D35" s="54"/>
      <c r="E35" s="55">
        <f>SUM('ACCESO SEG.'!E18:E19)</f>
        <v>0</v>
      </c>
      <c r="F35" s="55">
        <f>SUM('ACCESO SEG.'!F18:F19)</f>
        <v>5</v>
      </c>
      <c r="G35" s="55">
        <f>SUM('ACCESO SEG.'!G18:G19)</f>
        <v>3</v>
      </c>
      <c r="H35" s="55">
        <f>SUM('ACCESO SEG.'!H18:H19)</f>
        <v>2</v>
      </c>
      <c r="I35" s="55">
        <f>SUM('ACCESO SEG.'!I18:I19)</f>
        <v>0</v>
      </c>
      <c r="J35" s="55" t="e">
        <f>SUM('ACCESO SEG.'!#REF!)</f>
        <v>#REF!</v>
      </c>
      <c r="K35" s="57"/>
      <c r="L35" s="92"/>
    </row>
    <row r="36" spans="2:14" ht="18.75" customHeight="1" x14ac:dyDescent="0.25">
      <c r="B36" s="46"/>
      <c r="C36" s="62"/>
      <c r="D36" s="48"/>
      <c r="E36" s="48"/>
      <c r="F36" s="49"/>
      <c r="G36" s="49"/>
      <c r="H36" s="49"/>
      <c r="I36" s="49"/>
      <c r="J36" s="49"/>
      <c r="K36" s="50"/>
      <c r="L36" s="51"/>
    </row>
    <row r="37" spans="2:14" s="13" customFormat="1" ht="22.5" customHeight="1" x14ac:dyDescent="0.3">
      <c r="B37" s="32" t="e">
        <f>+RESUMEN!#REF!</f>
        <v>#REF!</v>
      </c>
      <c r="C37" s="33" t="e">
        <f>+RESUMEN!#REF!</f>
        <v>#REF!</v>
      </c>
      <c r="D37" s="34" t="e">
        <f>+RESUMEN!#REF!</f>
        <v>#REF!</v>
      </c>
      <c r="E37" s="34"/>
      <c r="F37" s="35"/>
      <c r="G37" s="35"/>
      <c r="H37" s="35"/>
      <c r="I37" s="35"/>
      <c r="J37" s="35"/>
      <c r="K37" s="35"/>
      <c r="L37" s="36">
        <f>SUM(E38:K39)</f>
        <v>4</v>
      </c>
      <c r="M37" s="12"/>
      <c r="N37" s="12"/>
    </row>
    <row r="38" spans="2:14" ht="18.75" customHeight="1" x14ac:dyDescent="0.25">
      <c r="B38" s="88"/>
      <c r="C38" s="53" t="s">
        <v>316</v>
      </c>
      <c r="D38" s="54"/>
      <c r="E38" s="54"/>
      <c r="F38" s="55">
        <f>+'ACCESO SEG.'!F15</f>
        <v>4</v>
      </c>
      <c r="G38" s="55"/>
      <c r="H38" s="55"/>
      <c r="I38" s="55"/>
      <c r="J38" s="55"/>
      <c r="K38" s="57"/>
      <c r="L38" s="92"/>
    </row>
    <row r="39" spans="2:14" ht="18.75" customHeight="1" x14ac:dyDescent="0.25">
      <c r="B39" s="46"/>
      <c r="C39" s="62"/>
      <c r="D39" s="48"/>
      <c r="E39" s="48"/>
      <c r="F39" s="49"/>
      <c r="G39" s="49"/>
      <c r="H39" s="49"/>
      <c r="I39" s="49"/>
      <c r="J39" s="49"/>
      <c r="K39" s="50"/>
      <c r="L39" s="51"/>
    </row>
    <row r="40" spans="2:14" s="13" customFormat="1" ht="22.5" customHeight="1" x14ac:dyDescent="0.3">
      <c r="B40" s="32" t="e">
        <f>+RESUMEN!#REF!</f>
        <v>#REF!</v>
      </c>
      <c r="C40" s="33" t="e">
        <f>+RESUMEN!#REF!</f>
        <v>#REF!</v>
      </c>
      <c r="D40" s="34" t="e">
        <f>+RESUMEN!#REF!</f>
        <v>#REF!</v>
      </c>
      <c r="E40" s="34"/>
      <c r="F40" s="35"/>
      <c r="G40" s="35"/>
      <c r="H40" s="35"/>
      <c r="I40" s="35"/>
      <c r="J40" s="35"/>
      <c r="K40" s="35"/>
      <c r="L40" s="36">
        <f>SUM(E41:K42)</f>
        <v>4</v>
      </c>
      <c r="M40" s="12"/>
      <c r="N40" s="12"/>
    </row>
    <row r="41" spans="2:14" ht="18.75" customHeight="1" x14ac:dyDescent="0.25">
      <c r="B41" s="88"/>
      <c r="C41" s="53" t="s">
        <v>361</v>
      </c>
      <c r="D41" s="54"/>
      <c r="E41" s="54"/>
      <c r="F41" s="55"/>
      <c r="G41" s="55"/>
      <c r="H41" s="55">
        <f>SUM('LLM ENFE.'!H12:H13)</f>
        <v>4</v>
      </c>
      <c r="I41" s="55">
        <f>SUM('LLM ENFE.'!I12:I13)</f>
        <v>0</v>
      </c>
      <c r="J41" s="55"/>
      <c r="K41" s="57"/>
      <c r="L41" s="92"/>
    </row>
    <row r="42" spans="2:14" ht="18.75" customHeight="1" x14ac:dyDescent="0.25">
      <c r="B42" s="46"/>
      <c r="C42" s="62"/>
      <c r="D42" s="48"/>
      <c r="E42" s="48"/>
      <c r="F42" s="49"/>
      <c r="G42" s="49"/>
      <c r="H42" s="49"/>
      <c r="I42" s="49"/>
      <c r="J42" s="49"/>
      <c r="K42" s="50"/>
      <c r="L42" s="51"/>
    </row>
    <row r="43" spans="2:14" s="13" customFormat="1" ht="22.5" customHeight="1" x14ac:dyDescent="0.3">
      <c r="B43" s="32" t="e">
        <f>+RESUMEN!#REF!</f>
        <v>#REF!</v>
      </c>
      <c r="C43" s="33" t="e">
        <f>+RESUMEN!#REF!</f>
        <v>#REF!</v>
      </c>
      <c r="D43" s="34" t="e">
        <f>+RESUMEN!#REF!</f>
        <v>#REF!</v>
      </c>
      <c r="E43" s="34"/>
      <c r="F43" s="35"/>
      <c r="G43" s="35"/>
      <c r="H43" s="35"/>
      <c r="I43" s="35"/>
      <c r="J43" s="35"/>
      <c r="K43" s="35"/>
      <c r="L43" s="36">
        <f>SUM(E44:K45)</f>
        <v>50</v>
      </c>
      <c r="M43" s="12"/>
      <c r="N43" s="12"/>
    </row>
    <row r="44" spans="2:14" ht="18.75" customHeight="1" x14ac:dyDescent="0.25">
      <c r="B44" s="88"/>
      <c r="C44" s="53" t="s">
        <v>362</v>
      </c>
      <c r="D44" s="54"/>
      <c r="E44" s="54"/>
      <c r="F44" s="55"/>
      <c r="G44" s="55"/>
      <c r="H44" s="55">
        <f>SUM('LLM ENFE.'!H15:H16)</f>
        <v>50</v>
      </c>
      <c r="I44" s="55">
        <f>SUM('LLM ENFE.'!I15:I16)</f>
        <v>0</v>
      </c>
      <c r="J44" s="55"/>
      <c r="K44" s="57"/>
      <c r="L44" s="92"/>
    </row>
    <row r="45" spans="2:14" ht="18.75" customHeight="1" x14ac:dyDescent="0.25">
      <c r="B45" s="46"/>
      <c r="C45" s="62"/>
      <c r="D45" s="48"/>
      <c r="E45" s="48"/>
      <c r="F45" s="49"/>
      <c r="G45" s="49"/>
      <c r="H45" s="49"/>
      <c r="I45" s="49"/>
      <c r="J45" s="49"/>
      <c r="K45" s="50"/>
      <c r="L45" s="51"/>
    </row>
    <row r="46" spans="2:14" s="13" customFormat="1" ht="22.5" customHeight="1" x14ac:dyDescent="0.3">
      <c r="B46" s="32" t="e">
        <f>+RESUMEN!#REF!</f>
        <v>#REF!</v>
      </c>
      <c r="C46" s="33" t="e">
        <f>+RESUMEN!#REF!</f>
        <v>#REF!</v>
      </c>
      <c r="D46" s="34" t="e">
        <f>+RESUMEN!#REF!</f>
        <v>#REF!</v>
      </c>
      <c r="E46" s="34"/>
      <c r="F46" s="35"/>
      <c r="G46" s="35"/>
      <c r="H46" s="35"/>
      <c r="I46" s="35"/>
      <c r="J46" s="35"/>
      <c r="K46" s="35"/>
      <c r="L46" s="36">
        <f>SUM(E47:K48)</f>
        <v>25</v>
      </c>
      <c r="M46" s="12"/>
      <c r="N46" s="12"/>
    </row>
    <row r="47" spans="2:14" ht="18.75" customHeight="1" x14ac:dyDescent="0.25">
      <c r="B47" s="88"/>
      <c r="C47" s="53" t="s">
        <v>363</v>
      </c>
      <c r="D47" s="54"/>
      <c r="E47" s="54"/>
      <c r="F47" s="55"/>
      <c r="G47" s="55"/>
      <c r="H47" s="55">
        <f>SUM('LLM ENFE.'!H18:H19)</f>
        <v>25</v>
      </c>
      <c r="I47" s="55">
        <f>SUM('LLM ENFE.'!I18:I19)</f>
        <v>0</v>
      </c>
      <c r="J47" s="55"/>
      <c r="K47" s="57"/>
      <c r="L47" s="92"/>
    </row>
    <row r="48" spans="2:14" ht="18.75" customHeight="1" x14ac:dyDescent="0.25">
      <c r="B48" s="46"/>
      <c r="C48" s="62"/>
      <c r="D48" s="48"/>
      <c r="E48" s="48"/>
      <c r="F48" s="49"/>
      <c r="G48" s="49"/>
      <c r="H48" s="49"/>
      <c r="I48" s="49"/>
      <c r="J48" s="49"/>
      <c r="K48" s="50"/>
      <c r="L48" s="51"/>
    </row>
    <row r="49" spans="2:14" s="13" customFormat="1" ht="22.5" customHeight="1" x14ac:dyDescent="0.3">
      <c r="B49" s="32" t="e">
        <f>+RESUMEN!#REF!</f>
        <v>#REF!</v>
      </c>
      <c r="C49" s="33" t="e">
        <f>+RESUMEN!#REF!</f>
        <v>#REF!</v>
      </c>
      <c r="D49" s="34" t="e">
        <f>+RESUMEN!#REF!</f>
        <v>#REF!</v>
      </c>
      <c r="E49" s="34"/>
      <c r="F49" s="35"/>
      <c r="G49" s="35"/>
      <c r="H49" s="35"/>
      <c r="I49" s="35"/>
      <c r="J49" s="35"/>
      <c r="K49" s="35"/>
      <c r="L49" s="36">
        <f>SUM(E50:K51)</f>
        <v>25</v>
      </c>
      <c r="M49" s="12"/>
      <c r="N49" s="12"/>
    </row>
    <row r="50" spans="2:14" ht="18.75" customHeight="1" x14ac:dyDescent="0.25">
      <c r="B50" s="88"/>
      <c r="C50" s="53" t="s">
        <v>364</v>
      </c>
      <c r="D50" s="54"/>
      <c r="E50" s="54"/>
      <c r="F50" s="55"/>
      <c r="G50" s="55"/>
      <c r="H50" s="55">
        <f>SUM('LLM ENFE.'!H21:H22)</f>
        <v>25</v>
      </c>
      <c r="I50" s="55">
        <f>SUM('LLM ENFE.'!I21:I22)</f>
        <v>0</v>
      </c>
      <c r="J50" s="55"/>
      <c r="K50" s="57"/>
      <c r="L50" s="92"/>
    </row>
    <row r="51" spans="2:14" ht="18.75" customHeight="1" x14ac:dyDescent="0.25">
      <c r="B51" s="46"/>
      <c r="C51" s="62"/>
      <c r="D51" s="48"/>
      <c r="E51" s="48"/>
      <c r="F51" s="49"/>
      <c r="G51" s="49"/>
      <c r="H51" s="49"/>
      <c r="I51" s="49"/>
      <c r="J51" s="49"/>
      <c r="K51" s="50"/>
      <c r="L51" s="51"/>
    </row>
    <row r="52" spans="2:14" s="13" customFormat="1" ht="22.5" customHeight="1" x14ac:dyDescent="0.3">
      <c r="B52" s="32" t="e">
        <f>+RESUMEN!#REF!</f>
        <v>#REF!</v>
      </c>
      <c r="C52" s="33" t="e">
        <f>+RESUMEN!#REF!</f>
        <v>#REF!</v>
      </c>
      <c r="D52" s="34" t="e">
        <f>+RESUMEN!#REF!</f>
        <v>#REF!</v>
      </c>
      <c r="E52" s="34"/>
      <c r="F52" s="35"/>
      <c r="G52" s="35"/>
      <c r="H52" s="35"/>
      <c r="I52" s="35"/>
      <c r="J52" s="35"/>
      <c r="K52" s="35"/>
      <c r="L52" s="36">
        <f>SUM(E53:K54)</f>
        <v>0</v>
      </c>
      <c r="M52" s="12"/>
      <c r="N52" s="12"/>
    </row>
    <row r="53" spans="2:14" ht="18.75" customHeight="1" x14ac:dyDescent="0.25">
      <c r="B53" s="88"/>
      <c r="C53" s="53" t="s">
        <v>365</v>
      </c>
      <c r="D53" s="54"/>
      <c r="E53" s="54"/>
      <c r="F53" s="55"/>
      <c r="G53" s="55"/>
      <c r="H53" s="55">
        <f>SUM('LLM ENFE.'!H24)</f>
        <v>0</v>
      </c>
      <c r="I53" s="55"/>
      <c r="J53" s="55"/>
      <c r="K53" s="57"/>
      <c r="L53" s="92"/>
    </row>
    <row r="54" spans="2:14" ht="18.75" customHeight="1" x14ac:dyDescent="0.25">
      <c r="B54" s="46"/>
      <c r="C54" s="62"/>
      <c r="D54" s="48"/>
      <c r="E54" s="48"/>
      <c r="F54" s="49"/>
      <c r="G54" s="49"/>
      <c r="H54" s="49"/>
      <c r="I54" s="49"/>
      <c r="J54" s="49"/>
      <c r="K54" s="50"/>
      <c r="L54" s="51"/>
    </row>
    <row r="55" spans="2:14" s="13" customFormat="1" ht="36" customHeight="1" x14ac:dyDescent="0.3">
      <c r="B55" s="32" t="e">
        <f>+RESUMEN!#REF!</f>
        <v>#REF!</v>
      </c>
      <c r="C55" s="45" t="e">
        <f>+RESUMEN!#REF!</f>
        <v>#REF!</v>
      </c>
      <c r="D55" s="34" t="e">
        <f>+RESUMEN!#REF!</f>
        <v>#REF!</v>
      </c>
      <c r="E55" s="34"/>
      <c r="F55" s="35"/>
      <c r="G55" s="35"/>
      <c r="H55" s="35"/>
      <c r="I55" s="35"/>
      <c r="J55" s="35"/>
      <c r="K55" s="35"/>
      <c r="L55" s="36">
        <f>SUM(E56:K57)</f>
        <v>27</v>
      </c>
      <c r="M55" s="12"/>
      <c r="N55" s="12"/>
    </row>
    <row r="56" spans="2:14" ht="18.75" customHeight="1" x14ac:dyDescent="0.25">
      <c r="B56" s="88"/>
      <c r="C56" s="53" t="s">
        <v>366</v>
      </c>
      <c r="D56" s="54"/>
      <c r="E56" s="54"/>
      <c r="F56" s="55"/>
      <c r="G56" s="55"/>
      <c r="H56" s="55">
        <f>SUM('LLM ENFE.'!H27:H28)</f>
        <v>27</v>
      </c>
      <c r="I56" s="55">
        <f>SUM('LLM ENFE.'!I27:I28)</f>
        <v>0</v>
      </c>
      <c r="J56" s="55"/>
      <c r="K56" s="57"/>
      <c r="L56" s="92"/>
    </row>
    <row r="57" spans="2:14" ht="18.75" customHeight="1" x14ac:dyDescent="0.25">
      <c r="B57" s="46"/>
      <c r="C57" s="62"/>
      <c r="D57" s="48"/>
      <c r="E57" s="48"/>
      <c r="F57" s="49"/>
      <c r="G57" s="49"/>
      <c r="H57" s="49"/>
      <c r="I57" s="49"/>
      <c r="J57" s="49"/>
      <c r="K57" s="50"/>
      <c r="L57" s="51"/>
    </row>
    <row r="58" spans="2:14" s="13" customFormat="1" ht="22.5" customHeight="1" x14ac:dyDescent="0.3">
      <c r="B58" s="32" t="e">
        <f>+RESUMEN!#REF!</f>
        <v>#REF!</v>
      </c>
      <c r="C58" s="33" t="e">
        <f>+RESUMEN!#REF!</f>
        <v>#REF!</v>
      </c>
      <c r="D58" s="34" t="e">
        <f>+RESUMEN!#REF!</f>
        <v>#REF!</v>
      </c>
      <c r="E58" s="34"/>
      <c r="F58" s="35"/>
      <c r="G58" s="35"/>
      <c r="H58" s="35"/>
      <c r="I58" s="35"/>
      <c r="J58" s="35"/>
      <c r="K58" s="35"/>
      <c r="L58" s="36">
        <f>SUM(E59:K60)</f>
        <v>27</v>
      </c>
      <c r="M58" s="12"/>
      <c r="N58" s="12"/>
    </row>
    <row r="59" spans="2:14" ht="18.75" customHeight="1" x14ac:dyDescent="0.25">
      <c r="B59" s="88"/>
      <c r="C59" s="53" t="s">
        <v>367</v>
      </c>
      <c r="D59" s="54"/>
      <c r="E59" s="54"/>
      <c r="F59" s="55"/>
      <c r="G59" s="55"/>
      <c r="H59" s="55">
        <f>SUM('LLM ENFE.'!H30:H30)</f>
        <v>27</v>
      </c>
      <c r="I59" s="55">
        <f>SUM('LLM ENFE.'!I30:I30)</f>
        <v>0</v>
      </c>
      <c r="J59" s="55"/>
      <c r="K59" s="57"/>
      <c r="L59" s="92"/>
    </row>
    <row r="60" spans="2:14" ht="18.75" customHeight="1" x14ac:dyDescent="0.25">
      <c r="B60" s="46"/>
      <c r="C60" s="62"/>
      <c r="D60" s="48"/>
      <c r="E60" s="48"/>
      <c r="F60" s="49"/>
      <c r="G60" s="49"/>
      <c r="H60" s="49"/>
      <c r="I60" s="49"/>
      <c r="J60" s="49"/>
      <c r="K60" s="50"/>
      <c r="L60" s="51"/>
    </row>
    <row r="61" spans="2:14" s="13" customFormat="1" ht="22.5" customHeight="1" x14ac:dyDescent="0.3">
      <c r="B61" s="32" t="e">
        <f>+RESUMEN!#REF!</f>
        <v>#REF!</v>
      </c>
      <c r="C61" s="33" t="e">
        <f>+RESUMEN!#REF!</f>
        <v>#REF!</v>
      </c>
      <c r="D61" s="34" t="e">
        <f>+RESUMEN!#REF!</f>
        <v>#REF!</v>
      </c>
      <c r="E61" s="34"/>
      <c r="F61" s="35"/>
      <c r="G61" s="35"/>
      <c r="H61" s="35"/>
      <c r="I61" s="35"/>
      <c r="J61" s="35"/>
      <c r="K61" s="35"/>
      <c r="L61" s="36">
        <f>SUM(E62:K63)</f>
        <v>1</v>
      </c>
      <c r="M61" s="12"/>
      <c r="N61" s="12"/>
    </row>
    <row r="62" spans="2:14" ht="18.75" customHeight="1" x14ac:dyDescent="0.25">
      <c r="B62" s="88"/>
      <c r="C62" s="53"/>
      <c r="D62" s="54"/>
      <c r="E62" s="54"/>
      <c r="F62" s="55">
        <f>+DAI!F15</f>
        <v>1</v>
      </c>
      <c r="G62" s="55"/>
      <c r="H62" s="55"/>
      <c r="I62" s="55"/>
      <c r="J62" s="55"/>
      <c r="K62" s="57"/>
      <c r="L62" s="92"/>
    </row>
    <row r="63" spans="2:14" ht="18.75" customHeight="1" x14ac:dyDescent="0.25">
      <c r="B63" s="46"/>
      <c r="C63" s="62"/>
      <c r="D63" s="48"/>
      <c r="E63" s="48"/>
      <c r="F63" s="49"/>
      <c r="G63" s="49"/>
      <c r="H63" s="49"/>
      <c r="I63" s="49"/>
      <c r="J63" s="49"/>
      <c r="K63" s="50"/>
      <c r="L63" s="51"/>
    </row>
    <row r="64" spans="2:14" s="13" customFormat="1" ht="22.5" customHeight="1" x14ac:dyDescent="0.3">
      <c r="B64" s="32" t="e">
        <f>+RESUMEN!#REF!</f>
        <v>#REF!</v>
      </c>
      <c r="C64" s="33" t="e">
        <f>+RESUMEN!#REF!</f>
        <v>#REF!</v>
      </c>
      <c r="D64" s="34" t="e">
        <f>+RESUMEN!#REF!</f>
        <v>#REF!</v>
      </c>
      <c r="E64" s="34"/>
      <c r="F64" s="35"/>
      <c r="G64" s="35"/>
      <c r="H64" s="35"/>
      <c r="I64" s="35"/>
      <c r="J64" s="35"/>
      <c r="K64" s="35"/>
      <c r="L64" s="36" t="e">
        <f>SUM(E65:K66)</f>
        <v>#REF!</v>
      </c>
      <c r="M64" s="12"/>
      <c r="N64" s="12"/>
    </row>
    <row r="65" spans="2:14" ht="18.75" customHeight="1" x14ac:dyDescent="0.25">
      <c r="B65" s="88"/>
      <c r="C65" s="53" t="s">
        <v>368</v>
      </c>
      <c r="D65" s="54"/>
      <c r="E65" s="55">
        <f>+DAI!E18</f>
        <v>105</v>
      </c>
      <c r="F65" s="55">
        <f>+DAI!F18</f>
        <v>336</v>
      </c>
      <c r="G65" s="55">
        <f>+DAI!G18</f>
        <v>267</v>
      </c>
      <c r="H65" s="55">
        <f>+DAI!H18</f>
        <v>138</v>
      </c>
      <c r="I65" s="55">
        <f>+DAI!I18</f>
        <v>4</v>
      </c>
      <c r="J65" s="55" t="e">
        <f>+DAI!#REF!</f>
        <v>#REF!</v>
      </c>
      <c r="K65" s="55"/>
      <c r="L65" s="92"/>
    </row>
    <row r="66" spans="2:14" ht="18.75" customHeight="1" x14ac:dyDescent="0.25">
      <c r="B66" s="46"/>
      <c r="C66" s="62"/>
      <c r="D66" s="48"/>
      <c r="E66" s="48"/>
      <c r="F66" s="49"/>
      <c r="G66" s="49"/>
      <c r="H66" s="49"/>
      <c r="I66" s="49"/>
      <c r="J66" s="49"/>
      <c r="K66" s="50"/>
      <c r="L66" s="51"/>
    </row>
    <row r="67" spans="2:14" ht="18.75" customHeight="1" x14ac:dyDescent="0.25">
      <c r="B67" s="32" t="e">
        <f>+RESUMEN!#REF!</f>
        <v>#REF!</v>
      </c>
      <c r="C67" s="33" t="e">
        <f>+RESUMEN!#REF!</f>
        <v>#REF!</v>
      </c>
      <c r="D67" s="34" t="e">
        <f>+RESUMEN!#REF!</f>
        <v>#REF!</v>
      </c>
      <c r="E67" s="34"/>
      <c r="F67" s="35"/>
      <c r="G67" s="35"/>
      <c r="H67" s="35"/>
      <c r="I67" s="35"/>
      <c r="J67" s="35"/>
      <c r="K67" s="35"/>
      <c r="L67" s="36">
        <f>SUM(E68:K69)</f>
        <v>17</v>
      </c>
    </row>
    <row r="68" spans="2:14" ht="18.75" customHeight="1" x14ac:dyDescent="0.25">
      <c r="B68" s="88"/>
      <c r="C68" s="53" t="s">
        <v>326</v>
      </c>
      <c r="D68" s="54"/>
      <c r="E68" s="55"/>
      <c r="F68" s="55">
        <f>SUM(DAI!F21:F22)</f>
        <v>6</v>
      </c>
      <c r="G68" s="55">
        <f>SUM(DAI!G21:G22)</f>
        <v>7</v>
      </c>
      <c r="H68" s="55"/>
      <c r="I68" s="55">
        <f>SUM(DAI!I21:I22)</f>
        <v>4</v>
      </c>
      <c r="J68" s="55"/>
      <c r="K68" s="55"/>
      <c r="L68" s="92"/>
    </row>
    <row r="69" spans="2:14" ht="18.75" customHeight="1" x14ac:dyDescent="0.25">
      <c r="B69" s="46"/>
      <c r="C69" s="62"/>
      <c r="D69" s="48"/>
      <c r="E69" s="48"/>
      <c r="F69" s="49"/>
      <c r="G69" s="49"/>
      <c r="H69" s="49"/>
      <c r="I69" s="49"/>
      <c r="J69" s="49"/>
      <c r="K69" s="50"/>
      <c r="L69" s="51"/>
    </row>
    <row r="70" spans="2:14" ht="18.75" customHeight="1" x14ac:dyDescent="0.25">
      <c r="B70" s="32" t="e">
        <f>+RESUMEN!#REF!</f>
        <v>#REF!</v>
      </c>
      <c r="C70" s="33" t="e">
        <f>+RESUMEN!#REF!</f>
        <v>#REF!</v>
      </c>
      <c r="D70" s="34" t="e">
        <f>+RESUMEN!#REF!</f>
        <v>#REF!</v>
      </c>
      <c r="E70" s="34"/>
      <c r="F70" s="35"/>
      <c r="G70" s="35"/>
      <c r="H70" s="35"/>
      <c r="I70" s="35"/>
      <c r="J70" s="35"/>
      <c r="K70" s="35"/>
      <c r="L70" s="36" t="e">
        <f>SUM(E71:K72)</f>
        <v>#REF!</v>
      </c>
    </row>
    <row r="71" spans="2:14" ht="18.75" customHeight="1" x14ac:dyDescent="0.25">
      <c r="B71" s="88"/>
      <c r="C71" s="53" t="s">
        <v>328</v>
      </c>
      <c r="D71" s="54"/>
      <c r="E71" s="55"/>
      <c r="F71" s="55">
        <f>SUM(DAI!F24:F25)</f>
        <v>21</v>
      </c>
      <c r="G71" s="55">
        <f>SUM(DAI!G24:G25)</f>
        <v>14</v>
      </c>
      <c r="H71" s="55">
        <f>SUM(DAI!H24:H25)</f>
        <v>5</v>
      </c>
      <c r="I71" s="55">
        <f>SUM(DAI!I24:I25)</f>
        <v>4</v>
      </c>
      <c r="J71" s="55" t="e">
        <f>SUM(DAI!#REF!)</f>
        <v>#REF!</v>
      </c>
      <c r="K71" s="55"/>
      <c r="L71" s="92"/>
    </row>
    <row r="72" spans="2:14" ht="18.75" customHeight="1" x14ac:dyDescent="0.25">
      <c r="B72" s="46"/>
      <c r="C72" s="62"/>
      <c r="D72" s="48"/>
      <c r="E72" s="48"/>
      <c r="F72" s="49"/>
      <c r="G72" s="49"/>
      <c r="H72" s="49"/>
      <c r="I72" s="49"/>
      <c r="J72" s="49"/>
      <c r="K72" s="50"/>
      <c r="L72" s="51"/>
    </row>
    <row r="73" spans="2:14" s="13" customFormat="1" ht="22.5" customHeight="1" x14ac:dyDescent="0.3">
      <c r="B73" s="32" t="e">
        <f>+RESUMEN!#REF!</f>
        <v>#REF!</v>
      </c>
      <c r="C73" s="33" t="e">
        <f>+RESUMEN!#REF!</f>
        <v>#REF!</v>
      </c>
      <c r="D73" s="34" t="e">
        <f>+RESUMEN!#REF!</f>
        <v>#REF!</v>
      </c>
      <c r="E73" s="34"/>
      <c r="F73" s="35"/>
      <c r="G73" s="35"/>
      <c r="H73" s="35"/>
      <c r="I73" s="35"/>
      <c r="J73" s="35"/>
      <c r="K73" s="35"/>
      <c r="L73" s="36" t="e">
        <f>SUM(E74:K75)</f>
        <v>#REF!</v>
      </c>
      <c r="M73" s="12"/>
      <c r="N73" s="12"/>
    </row>
    <row r="74" spans="2:14" ht="18.75" customHeight="1" x14ac:dyDescent="0.25">
      <c r="B74" s="88"/>
      <c r="C74" s="53" t="s">
        <v>327</v>
      </c>
      <c r="D74" s="54"/>
      <c r="E74" s="63"/>
      <c r="F74" s="63">
        <f>SUM(DAI!F27:F28)</f>
        <v>21</v>
      </c>
      <c r="G74" s="63">
        <f>SUM(DAI!G27:G28)</f>
        <v>14</v>
      </c>
      <c r="H74" s="63">
        <f>SUM(DAI!H27:H28)</f>
        <v>5</v>
      </c>
      <c r="I74" s="63">
        <f>SUM(DAI!I27:I28)</f>
        <v>4</v>
      </c>
      <c r="J74" s="63" t="e">
        <f>SUM(DAI!#REF!)</f>
        <v>#REF!</v>
      </c>
      <c r="K74" s="63"/>
      <c r="L74" s="92"/>
    </row>
    <row r="75" spans="2:14" ht="18.75" customHeight="1" x14ac:dyDescent="0.25">
      <c r="B75" s="46"/>
      <c r="C75" s="62"/>
      <c r="D75" s="48"/>
      <c r="E75" s="48"/>
      <c r="F75" s="49"/>
      <c r="G75" s="49"/>
      <c r="H75" s="49"/>
      <c r="I75" s="49"/>
      <c r="J75" s="49"/>
      <c r="K75" s="50"/>
      <c r="L75" s="51"/>
    </row>
    <row r="76" spans="2:14" ht="18.75" customHeight="1" x14ac:dyDescent="0.25">
      <c r="B76" s="32" t="e">
        <f>+RESUMEN!#REF!</f>
        <v>#REF!</v>
      </c>
      <c r="C76" s="33" t="e">
        <f>+RESUMEN!#REF!</f>
        <v>#REF!</v>
      </c>
      <c r="D76" s="34" t="e">
        <f>+RESUMEN!#REF!</f>
        <v>#REF!</v>
      </c>
      <c r="E76" s="34"/>
      <c r="F76" s="35"/>
      <c r="G76" s="35"/>
      <c r="H76" s="35"/>
      <c r="I76" s="35"/>
      <c r="J76" s="35"/>
      <c r="K76" s="35"/>
      <c r="L76" s="36">
        <f>SUM(E77:K78)</f>
        <v>10</v>
      </c>
    </row>
    <row r="77" spans="2:14" ht="18.75" customHeight="1" x14ac:dyDescent="0.25">
      <c r="B77" s="88"/>
      <c r="C77" s="53" t="s">
        <v>329</v>
      </c>
      <c r="D77" s="54"/>
      <c r="E77" s="63">
        <f>SUM(DAI!E30:E31)</f>
        <v>0</v>
      </c>
      <c r="F77" s="63">
        <f>SUM(DAI!F30:F31)</f>
        <v>4</v>
      </c>
      <c r="G77" s="63">
        <f>SUM(DAI!G30:G31)</f>
        <v>4</v>
      </c>
      <c r="H77" s="63">
        <f>SUM(DAI!H30:H31)</f>
        <v>2</v>
      </c>
      <c r="I77" s="63">
        <f>SUM(DAI!I30:I31)</f>
        <v>0</v>
      </c>
      <c r="J77" s="63"/>
      <c r="K77" s="63"/>
      <c r="L77" s="92"/>
    </row>
    <row r="78" spans="2:14" ht="18.75" customHeight="1" x14ac:dyDescent="0.25">
      <c r="B78" s="46"/>
      <c r="C78" s="62"/>
      <c r="D78" s="48"/>
      <c r="E78" s="48"/>
      <c r="F78" s="49"/>
      <c r="G78" s="49"/>
      <c r="H78" s="49"/>
      <c r="I78" s="49"/>
      <c r="J78" s="49"/>
      <c r="K78" s="50"/>
      <c r="L78" s="51"/>
    </row>
    <row r="79" spans="2:14" ht="18.75" customHeight="1" x14ac:dyDescent="0.25">
      <c r="B79" s="32" t="e">
        <f>+RESUMEN!#REF!</f>
        <v>#REF!</v>
      </c>
      <c r="C79" s="33" t="e">
        <f>+RESUMEN!#REF!</f>
        <v>#REF!</v>
      </c>
      <c r="D79" s="34" t="e">
        <f>+RESUMEN!#REF!</f>
        <v>#REF!</v>
      </c>
      <c r="E79" s="34"/>
      <c r="F79" s="35"/>
      <c r="G79" s="35"/>
      <c r="H79" s="35"/>
      <c r="I79" s="35"/>
      <c r="J79" s="35"/>
      <c r="K79" s="35"/>
      <c r="L79" s="36" t="e">
        <f>SUM(E80:K81)</f>
        <v>#REF!</v>
      </c>
    </row>
    <row r="80" spans="2:14" ht="18.75" customHeight="1" x14ac:dyDescent="0.25">
      <c r="B80" s="88"/>
      <c r="C80" s="53" t="s">
        <v>330</v>
      </c>
      <c r="D80" s="54"/>
      <c r="E80" s="55"/>
      <c r="F80" s="55">
        <f>+DAI!F57</f>
        <v>11</v>
      </c>
      <c r="G80" s="55">
        <f>+DAI!G57</f>
        <v>1</v>
      </c>
      <c r="H80" s="55">
        <f>+DAI!H57</f>
        <v>1</v>
      </c>
      <c r="I80" s="55">
        <f>+DAI!I57</f>
        <v>0</v>
      </c>
      <c r="J80" s="55" t="e">
        <f>+DAI!#REF!</f>
        <v>#REF!</v>
      </c>
      <c r="K80" s="55" t="e">
        <f>+DAI!#REF!</f>
        <v>#REF!</v>
      </c>
      <c r="L80" s="92"/>
    </row>
    <row r="81" spans="2:14" ht="18.75" customHeight="1" x14ac:dyDescent="0.25">
      <c r="B81" s="46"/>
      <c r="C81" s="62"/>
      <c r="D81" s="48"/>
      <c r="E81" s="48"/>
      <c r="F81" s="49"/>
      <c r="G81" s="49"/>
      <c r="H81" s="49"/>
      <c r="I81" s="49"/>
      <c r="J81" s="49"/>
      <c r="K81" s="50"/>
      <c r="L81" s="51"/>
    </row>
    <row r="82" spans="2:14" s="13" customFormat="1" ht="22.5" customHeight="1" x14ac:dyDescent="0.3">
      <c r="B82" s="32" t="e">
        <f>+RESUMEN!#REF!</f>
        <v>#REF!</v>
      </c>
      <c r="C82" s="33" t="e">
        <f>+RESUMEN!#REF!</f>
        <v>#REF!</v>
      </c>
      <c r="D82" s="34" t="e">
        <f>+RESUMEN!#REF!</f>
        <v>#REF!</v>
      </c>
      <c r="E82" s="34"/>
      <c r="F82" s="35"/>
      <c r="G82" s="35"/>
      <c r="H82" s="35"/>
      <c r="I82" s="35"/>
      <c r="J82" s="35"/>
      <c r="K82" s="35"/>
      <c r="L82" s="36" t="e">
        <f>SUM(E83:K84)</f>
        <v>#REF!</v>
      </c>
      <c r="M82" s="12"/>
      <c r="N82" s="12"/>
    </row>
    <row r="83" spans="2:14" ht="18.75" customHeight="1" x14ac:dyDescent="0.25">
      <c r="B83" s="88"/>
      <c r="C83" s="53" t="s">
        <v>317</v>
      </c>
      <c r="D83" s="54"/>
      <c r="E83" s="124">
        <f>SUM('SONIDO PERIFONEO'!E24:E25)+SUM('SONIDO PERIFONEO'!E46:E47)</f>
        <v>0</v>
      </c>
      <c r="F83" s="124">
        <f>SUM('SONIDO PERIFONEO'!F24:F25)+SUM('SONIDO PERIFONEO'!F46:F47)</f>
        <v>49</v>
      </c>
      <c r="G83" s="124">
        <f>SUM('SONIDO PERIFONEO'!G24:G25)+SUM('SONIDO PERIFONEO'!G46:G47)</f>
        <v>51</v>
      </c>
      <c r="H83" s="124">
        <f>SUM('SONIDO PERIFONEO'!H24:H25)+SUM('SONIDO PERIFONEO'!H46:H47)</f>
        <v>25</v>
      </c>
      <c r="I83" s="124">
        <f>SUM('SONIDO PERIFONEO'!I24:I25)+SUM('SONIDO PERIFONEO'!I46:I47)</f>
        <v>0</v>
      </c>
      <c r="J83" s="124" t="e">
        <f>SUM('SONIDO PERIFONEO'!#REF!)+SUM('SONIDO PERIFONEO'!#REF!)</f>
        <v>#REF!</v>
      </c>
      <c r="K83" s="57"/>
      <c r="L83" s="92"/>
    </row>
    <row r="84" spans="2:14" ht="18.75" customHeight="1" x14ac:dyDescent="0.25">
      <c r="B84" s="46"/>
      <c r="C84" s="62"/>
      <c r="D84" s="48"/>
      <c r="E84" s="48"/>
      <c r="F84" s="49"/>
      <c r="G84" s="49"/>
      <c r="H84" s="49"/>
      <c r="I84" s="49"/>
      <c r="J84" s="49"/>
      <c r="K84" s="50"/>
      <c r="L84" s="51"/>
    </row>
    <row r="85" spans="2:14" ht="18.75" customHeight="1" x14ac:dyDescent="0.25">
      <c r="B85" s="32" t="e">
        <f>+RESUMEN!#REF!</f>
        <v>#REF!</v>
      </c>
      <c r="C85" s="33" t="e">
        <f>+RESUMEN!#REF!</f>
        <v>#REF!</v>
      </c>
      <c r="D85" s="34" t="e">
        <f>+RESUMEN!#REF!</f>
        <v>#REF!</v>
      </c>
      <c r="E85" s="34"/>
      <c r="F85" s="35"/>
      <c r="G85" s="35"/>
      <c r="H85" s="35"/>
      <c r="I85" s="35"/>
      <c r="J85" s="35"/>
      <c r="K85" s="35"/>
      <c r="L85" s="36" t="e">
        <f>SUM(E86:K87)</f>
        <v>#REF!</v>
      </c>
    </row>
    <row r="86" spans="2:14" ht="18.75" customHeight="1" x14ac:dyDescent="0.25">
      <c r="B86" s="88"/>
      <c r="C86" s="53" t="s">
        <v>317</v>
      </c>
      <c r="D86" s="54"/>
      <c r="E86" s="55">
        <f>SUM('SONIDO PERIFONEO'!E27:E28)</f>
        <v>0</v>
      </c>
      <c r="F86" s="55">
        <f>SUM('SONIDO PERIFONEO'!F27:F28)</f>
        <v>0</v>
      </c>
      <c r="G86" s="55">
        <f>SUM('SONIDO PERIFONEO'!G27:G28)</f>
        <v>1</v>
      </c>
      <c r="H86" s="55">
        <f>SUM('SONIDO PERIFONEO'!H27:H28)</f>
        <v>0</v>
      </c>
      <c r="I86" s="55">
        <f>SUM('SONIDO PERIFONEO'!I27:I28)</f>
        <v>0</v>
      </c>
      <c r="J86" s="55" t="e">
        <f>SUM('SONIDO PERIFONEO'!#REF!)</f>
        <v>#REF!</v>
      </c>
      <c r="K86" s="57"/>
      <c r="L86" s="92"/>
    </row>
    <row r="87" spans="2:14" ht="18.75" customHeight="1" x14ac:dyDescent="0.25">
      <c r="B87" s="46"/>
      <c r="C87" s="62"/>
      <c r="D87" s="48"/>
      <c r="E87" s="48"/>
      <c r="F87" s="49"/>
      <c r="G87" s="49"/>
      <c r="H87" s="49"/>
      <c r="I87" s="49"/>
      <c r="J87" s="49"/>
      <c r="K87" s="50"/>
      <c r="L87" s="51"/>
    </row>
    <row r="88" spans="2:14" ht="18.75" customHeight="1" x14ac:dyDescent="0.25">
      <c r="B88" s="32" t="e">
        <f>+RESUMEN!#REF!</f>
        <v>#REF!</v>
      </c>
      <c r="C88" s="33" t="e">
        <f>+RESUMEN!#REF!</f>
        <v>#REF!</v>
      </c>
      <c r="D88" s="34" t="e">
        <f>+RESUMEN!#REF!</f>
        <v>#REF!</v>
      </c>
      <c r="E88" s="34"/>
      <c r="F88" s="35"/>
      <c r="G88" s="35"/>
      <c r="H88" s="35"/>
      <c r="I88" s="35"/>
      <c r="J88" s="35"/>
      <c r="K88" s="35"/>
      <c r="L88" s="36" t="e">
        <f>SUM(E89:K90)</f>
        <v>#REF!</v>
      </c>
    </row>
    <row r="89" spans="2:14" ht="18.75" customHeight="1" x14ac:dyDescent="0.25">
      <c r="B89" s="88"/>
      <c r="C89" s="53" t="s">
        <v>317</v>
      </c>
      <c r="D89" s="54"/>
      <c r="E89" s="55">
        <f>SUM('SONIDO PERIFONEO'!E30:E31)</f>
        <v>0</v>
      </c>
      <c r="F89" s="55">
        <f>SUM('SONIDO PERIFONEO'!F30:F31)</f>
        <v>2</v>
      </c>
      <c r="G89" s="55">
        <f>SUM('SONIDO PERIFONEO'!G30:G31)</f>
        <v>4</v>
      </c>
      <c r="H89" s="55">
        <f>SUM('SONIDO PERIFONEO'!H30:H31)</f>
        <v>5</v>
      </c>
      <c r="I89" s="55">
        <f>SUM('SONIDO PERIFONEO'!I30:I31)</f>
        <v>0</v>
      </c>
      <c r="J89" s="55" t="e">
        <f>SUM('SONIDO PERIFONEO'!#REF!)</f>
        <v>#REF!</v>
      </c>
      <c r="K89" s="57"/>
      <c r="L89" s="92"/>
    </row>
    <row r="90" spans="2:14" ht="18.75" customHeight="1" x14ac:dyDescent="0.25">
      <c r="B90" s="46"/>
      <c r="C90" s="62"/>
      <c r="D90" s="48"/>
      <c r="E90" s="48"/>
      <c r="F90" s="49"/>
      <c r="G90" s="49"/>
      <c r="H90" s="49"/>
      <c r="I90" s="49"/>
      <c r="J90" s="49"/>
      <c r="K90" s="50"/>
      <c r="L90" s="51"/>
    </row>
    <row r="91" spans="2:14" s="13" customFormat="1" ht="22.5" customHeight="1" x14ac:dyDescent="0.3">
      <c r="B91" s="32" t="e">
        <f>+RESUMEN!#REF!</f>
        <v>#REF!</v>
      </c>
      <c r="C91" s="33" t="e">
        <f>+RESUMEN!#REF!</f>
        <v>#REF!</v>
      </c>
      <c r="D91" s="34" t="e">
        <f>+RESUMEN!#REF!</f>
        <v>#REF!</v>
      </c>
      <c r="E91" s="34"/>
      <c r="F91" s="35"/>
      <c r="G91" s="35"/>
      <c r="H91" s="35"/>
      <c r="I91" s="35"/>
      <c r="J91" s="35"/>
      <c r="K91" s="35"/>
      <c r="L91" s="36" t="e">
        <f>SUM(E92:K93)</f>
        <v>#REF!</v>
      </c>
      <c r="M91" s="12"/>
      <c r="N91" s="12"/>
    </row>
    <row r="92" spans="2:14" ht="18.75" customHeight="1" x14ac:dyDescent="0.25">
      <c r="B92" s="88"/>
      <c r="C92" s="53" t="s">
        <v>317</v>
      </c>
      <c r="D92" s="54"/>
      <c r="E92" s="55"/>
      <c r="F92" s="55"/>
      <c r="G92" s="55"/>
      <c r="H92" s="55"/>
      <c r="I92" s="55"/>
      <c r="J92" s="55" t="e">
        <f>+'SONIDO PERIFONEO'!#REF!</f>
        <v>#REF!</v>
      </c>
      <c r="K92" s="57"/>
      <c r="L92" s="92"/>
    </row>
    <row r="93" spans="2:14" ht="18.75" customHeight="1" x14ac:dyDescent="0.25">
      <c r="B93" s="46"/>
      <c r="C93" s="62"/>
      <c r="D93" s="48"/>
      <c r="E93" s="48"/>
      <c r="F93" s="49"/>
      <c r="G93" s="49"/>
      <c r="H93" s="49"/>
      <c r="I93" s="49"/>
      <c r="J93" s="49"/>
      <c r="K93" s="50"/>
      <c r="L93" s="51"/>
    </row>
    <row r="94" spans="2:14" ht="18.75" customHeight="1" x14ac:dyDescent="0.25">
      <c r="B94" s="32" t="e">
        <f>+RESUMEN!#REF!</f>
        <v>#REF!</v>
      </c>
      <c r="C94" s="33" t="e">
        <f>+RESUMEN!#REF!</f>
        <v>#REF!</v>
      </c>
      <c r="D94" s="34" t="e">
        <f>+RESUMEN!#REF!</f>
        <v>#REF!</v>
      </c>
      <c r="E94" s="34"/>
      <c r="F94" s="35"/>
      <c r="G94" s="35"/>
      <c r="H94" s="35"/>
      <c r="I94" s="35"/>
      <c r="J94" s="35"/>
      <c r="K94" s="35"/>
      <c r="L94" s="36">
        <f>SUM(E95:K96)</f>
        <v>0</v>
      </c>
    </row>
    <row r="95" spans="2:14" ht="18.75" customHeight="1" x14ac:dyDescent="0.25">
      <c r="B95" s="88"/>
      <c r="C95" s="53" t="s">
        <v>369</v>
      </c>
      <c r="D95" s="54"/>
      <c r="E95" s="55"/>
      <c r="F95" s="55"/>
      <c r="G95" s="55"/>
      <c r="H95" s="55">
        <f>+'RELOJ SINC.'!H18</f>
        <v>0</v>
      </c>
      <c r="I95" s="55"/>
      <c r="J95" s="55"/>
      <c r="K95" s="57"/>
      <c r="L95" s="92"/>
    </row>
    <row r="96" spans="2:14" ht="18.75" customHeight="1" x14ac:dyDescent="0.25">
      <c r="B96" s="46"/>
      <c r="C96" s="62"/>
      <c r="D96" s="48"/>
      <c r="E96" s="48"/>
      <c r="F96" s="49"/>
      <c r="G96" s="49"/>
      <c r="H96" s="49"/>
      <c r="I96" s="49"/>
      <c r="J96" s="49"/>
      <c r="K96" s="50"/>
      <c r="L96" s="51"/>
    </row>
    <row r="97" spans="2:12" ht="18.75" customHeight="1" x14ac:dyDescent="0.25">
      <c r="B97" s="32" t="e">
        <f>+RESUMEN!#REF!</f>
        <v>#REF!</v>
      </c>
      <c r="C97" s="33" t="e">
        <f>+RESUMEN!#REF!</f>
        <v>#REF!</v>
      </c>
      <c r="D97" s="34" t="e">
        <f>+RESUMEN!#REF!</f>
        <v>#REF!</v>
      </c>
      <c r="E97" s="34"/>
      <c r="F97" s="35"/>
      <c r="G97" s="35"/>
      <c r="H97" s="35"/>
      <c r="I97" s="35"/>
      <c r="J97" s="35"/>
      <c r="K97" s="35"/>
      <c r="L97" s="36" t="e">
        <f>SUM(E98:K99)</f>
        <v>#REF!</v>
      </c>
    </row>
    <row r="98" spans="2:12" ht="18.75" customHeight="1" x14ac:dyDescent="0.25">
      <c r="B98" s="88"/>
      <c r="C98" s="53" t="s">
        <v>369</v>
      </c>
      <c r="D98" s="54"/>
      <c r="E98" s="63">
        <f>+'RELOJ SINC.'!E12</f>
        <v>0</v>
      </c>
      <c r="F98" s="63">
        <f>+'RELOJ SINC.'!F12</f>
        <v>66</v>
      </c>
      <c r="G98" s="63">
        <f>+'RELOJ SINC.'!G12</f>
        <v>38</v>
      </c>
      <c r="H98" s="63">
        <f>+'RELOJ SINC.'!H12</f>
        <v>9</v>
      </c>
      <c r="I98" s="63">
        <f>+'RELOJ SINC.'!I12</f>
        <v>0</v>
      </c>
      <c r="J98" s="63" t="e">
        <f>+'RELOJ SINC.'!#REF!</f>
        <v>#REF!</v>
      </c>
      <c r="K98" s="57"/>
      <c r="L98" s="92"/>
    </row>
    <row r="99" spans="2:12" ht="18.75" customHeight="1" x14ac:dyDescent="0.25">
      <c r="B99" s="46"/>
      <c r="C99" s="62"/>
      <c r="D99" s="48"/>
      <c r="E99" s="48"/>
      <c r="F99" s="49"/>
      <c r="G99" s="49"/>
      <c r="H99" s="49"/>
      <c r="I99" s="49"/>
      <c r="J99" s="49"/>
      <c r="K99" s="50"/>
      <c r="L99" s="51"/>
    </row>
    <row r="100" spans="2:12" ht="18.75" customHeight="1" x14ac:dyDescent="0.25">
      <c r="B100" s="32" t="e">
        <f>+RESUMEN!#REF!</f>
        <v>#REF!</v>
      </c>
      <c r="C100" s="33" t="e">
        <f>+RESUMEN!#REF!</f>
        <v>#REF!</v>
      </c>
      <c r="D100" s="34" t="e">
        <f>+RESUMEN!#REF!</f>
        <v>#REF!</v>
      </c>
      <c r="E100" s="34"/>
      <c r="F100" s="35"/>
      <c r="G100" s="35"/>
      <c r="H100" s="35"/>
      <c r="I100" s="35"/>
      <c r="J100" s="35"/>
      <c r="K100" s="35"/>
      <c r="L100" s="36">
        <f>SUM(E101:K102)</f>
        <v>19</v>
      </c>
    </row>
    <row r="101" spans="2:12" ht="18.75" customHeight="1" x14ac:dyDescent="0.25">
      <c r="B101" s="88"/>
      <c r="C101" s="53" t="s">
        <v>324</v>
      </c>
      <c r="D101" s="54"/>
      <c r="E101" s="124"/>
      <c r="F101" s="124">
        <f>SUM(CONECTIVIDAD!F30:F31)</f>
        <v>7</v>
      </c>
      <c r="G101" s="124">
        <f>SUM(CONECTIVIDAD!G30:G31)</f>
        <v>7</v>
      </c>
      <c r="H101" s="124">
        <f>SUM(CONECTIVIDAD!H30:H31)</f>
        <v>5</v>
      </c>
      <c r="I101" s="124"/>
      <c r="J101" s="124"/>
      <c r="K101" s="57"/>
      <c r="L101" s="92"/>
    </row>
    <row r="102" spans="2:12" ht="18.75" customHeight="1" x14ac:dyDescent="0.25">
      <c r="B102" s="46"/>
      <c r="C102" s="62"/>
      <c r="D102" s="48"/>
      <c r="E102" s="48"/>
      <c r="F102" s="49"/>
      <c r="G102" s="49"/>
      <c r="H102" s="49"/>
      <c r="I102" s="49"/>
      <c r="J102" s="49"/>
      <c r="K102" s="50"/>
      <c r="L102" s="51"/>
    </row>
    <row r="103" spans="2:12" ht="18.75" customHeight="1" x14ac:dyDescent="0.25">
      <c r="B103" s="32" t="e">
        <f>+RESUMEN!#REF!</f>
        <v>#REF!</v>
      </c>
      <c r="C103" s="33" t="e">
        <f>+RESUMEN!#REF!</f>
        <v>#REF!</v>
      </c>
      <c r="D103" s="34" t="e">
        <f>+RESUMEN!#REF!</f>
        <v>#REF!</v>
      </c>
      <c r="E103" s="34"/>
      <c r="F103" s="35"/>
      <c r="G103" s="35"/>
      <c r="H103" s="35"/>
      <c r="I103" s="35"/>
      <c r="J103" s="35"/>
      <c r="K103" s="35"/>
      <c r="L103" s="36" t="e">
        <f>SUM(E104:K105)</f>
        <v>#REF!</v>
      </c>
    </row>
    <row r="104" spans="2:12" ht="18.75" customHeight="1" x14ac:dyDescent="0.25">
      <c r="B104" s="88"/>
      <c r="C104" s="53" t="s">
        <v>117</v>
      </c>
      <c r="D104" s="54"/>
      <c r="E104" s="55" t="e">
        <f>+'CABLEADO HORIZONTAL'!#REF!</f>
        <v>#REF!</v>
      </c>
      <c r="F104" s="55" t="e">
        <f>+'CABLEADO HORIZONTAL'!#REF!</f>
        <v>#REF!</v>
      </c>
      <c r="G104" s="55" t="e">
        <f>+'CABLEADO HORIZONTAL'!#REF!</f>
        <v>#REF!</v>
      </c>
      <c r="H104" s="55" t="e">
        <f>+'CABLEADO HORIZONTAL'!#REF!</f>
        <v>#REF!</v>
      </c>
      <c r="I104" s="55" t="e">
        <f>+'CABLEADO HORIZONTAL'!#REF!</f>
        <v>#REF!</v>
      </c>
      <c r="J104" s="55" t="e">
        <f>+'CABLEADO HORIZONTAL'!#REF!</f>
        <v>#REF!</v>
      </c>
      <c r="K104" s="57"/>
      <c r="L104" s="92"/>
    </row>
    <row r="105" spans="2:12" ht="18.75" customHeight="1" x14ac:dyDescent="0.25">
      <c r="B105" s="46"/>
      <c r="C105" s="62"/>
      <c r="D105" s="48"/>
      <c r="E105" s="48"/>
      <c r="F105" s="49"/>
      <c r="G105" s="49"/>
      <c r="H105" s="49"/>
      <c r="I105" s="49"/>
      <c r="J105" s="49"/>
      <c r="K105" s="50"/>
      <c r="L105" s="51"/>
    </row>
    <row r="106" spans="2:12" ht="18.75" customHeight="1" x14ac:dyDescent="0.25">
      <c r="B106" s="32" t="e">
        <f>+RESUMEN!#REF!</f>
        <v>#REF!</v>
      </c>
      <c r="C106" s="33" t="e">
        <f>+RESUMEN!#REF!</f>
        <v>#REF!</v>
      </c>
      <c r="D106" s="34" t="e">
        <f>+RESUMEN!#REF!</f>
        <v>#REF!</v>
      </c>
      <c r="E106" s="34"/>
      <c r="F106" s="35"/>
      <c r="G106" s="35"/>
      <c r="H106" s="35"/>
      <c r="I106" s="35"/>
      <c r="J106" s="35"/>
      <c r="K106" s="35"/>
      <c r="L106" s="36" t="e">
        <f>SUM(E107:K108)</f>
        <v>#REF!</v>
      </c>
    </row>
    <row r="107" spans="2:12" ht="18.75" customHeight="1" x14ac:dyDescent="0.25">
      <c r="B107" s="88"/>
      <c r="C107" s="53" t="s">
        <v>112</v>
      </c>
      <c r="D107" s="54"/>
      <c r="E107" s="55">
        <f>+BMS!E24</f>
        <v>0</v>
      </c>
      <c r="F107" s="55">
        <f>+BMS!F24</f>
        <v>3</v>
      </c>
      <c r="G107" s="55">
        <f>+BMS!G24</f>
        <v>2</v>
      </c>
      <c r="H107" s="55">
        <f>+BMS!H24</f>
        <v>2</v>
      </c>
      <c r="I107" s="55">
        <f>+BMS!I24</f>
        <v>0</v>
      </c>
      <c r="J107" s="55" t="e">
        <f>+BMS!#REF!</f>
        <v>#REF!</v>
      </c>
      <c r="K107" s="57"/>
      <c r="L107" s="92"/>
    </row>
    <row r="108" spans="2:12" ht="18.75" customHeight="1" x14ac:dyDescent="0.25">
      <c r="B108" s="46"/>
      <c r="C108" s="62"/>
      <c r="D108" s="48"/>
      <c r="E108" s="48"/>
      <c r="F108" s="49"/>
      <c r="G108" s="49"/>
      <c r="H108" s="49"/>
      <c r="I108" s="49"/>
      <c r="J108" s="49"/>
      <c r="K108" s="50"/>
      <c r="L108" s="51"/>
    </row>
  </sheetData>
  <mergeCells count="2">
    <mergeCell ref="C3:L3"/>
    <mergeCell ref="C4:L4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&amp;C&amp;P DE &amp;N</oddFooter>
  </headerFooter>
  <ignoredErrors>
    <ignoredError sqref="E23:J30 B73:P10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67"/>
  <sheetViews>
    <sheetView zoomScale="80" zoomScaleNormal="80" workbookViewId="0">
      <selection activeCell="C15" sqref="C15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6640625" style="43" customWidth="1"/>
    <col min="5" max="10" width="9.88671875" style="43" customWidth="1"/>
    <col min="11" max="16384" width="11.44140625" style="43"/>
  </cols>
  <sheetData>
    <row r="2" spans="2:11" ht="18" x14ac:dyDescent="0.35">
      <c r="B2" s="236" t="str">
        <f>+CANALIZACION!B2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1" s="97" customFormat="1" ht="6" customHeight="1" x14ac:dyDescent="0.3">
      <c r="B3" s="14"/>
      <c r="C3" s="107"/>
      <c r="D3" s="107"/>
      <c r="E3" s="112"/>
      <c r="F3" s="108"/>
      <c r="G3" s="108"/>
      <c r="H3" s="108"/>
      <c r="I3" s="108"/>
      <c r="J3" s="107"/>
      <c r="K3" s="96"/>
    </row>
    <row r="4" spans="2:11" s="97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96"/>
    </row>
    <row r="5" spans="2:11" s="97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96"/>
    </row>
    <row r="6" spans="2:11" s="97" customFormat="1" ht="6.6" customHeight="1" x14ac:dyDescent="0.3">
      <c r="B6" s="9"/>
      <c r="C6" s="9"/>
      <c r="D6" s="9"/>
      <c r="E6" s="9"/>
      <c r="F6" s="9"/>
      <c r="G6" s="9"/>
      <c r="H6" s="9"/>
      <c r="I6" s="9"/>
      <c r="J6" s="9"/>
      <c r="K6" s="96"/>
    </row>
    <row r="7" spans="2:11" s="97" customFormat="1" ht="18" customHeight="1" x14ac:dyDescent="0.3">
      <c r="B7" s="10"/>
      <c r="C7" s="10"/>
      <c r="D7" s="10"/>
      <c r="E7" s="113"/>
      <c r="F7" s="11"/>
      <c r="G7" s="114"/>
      <c r="H7" s="16" t="str">
        <f>+RESUMEN!D4</f>
        <v>FECHA: ABRIL-2022</v>
      </c>
      <c r="I7" s="16"/>
      <c r="J7" s="10"/>
      <c r="K7" s="96"/>
    </row>
    <row r="8" spans="2:11" s="97" customFormat="1" ht="27" customHeight="1" x14ac:dyDescent="0.3">
      <c r="B8" s="17" t="s">
        <v>493</v>
      </c>
      <c r="C8" s="17" t="s">
        <v>494</v>
      </c>
      <c r="D8" s="17" t="s">
        <v>378</v>
      </c>
      <c r="E8" s="98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96"/>
    </row>
    <row r="9" spans="2:11" s="109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1"/>
      <c r="F9" s="21"/>
      <c r="G9" s="21"/>
      <c r="H9" s="21"/>
      <c r="I9" s="21"/>
      <c r="J9" s="22"/>
      <c r="K9" s="110"/>
    </row>
    <row r="10" spans="2:11" s="111" customFormat="1" ht="22.5" customHeight="1" x14ac:dyDescent="0.3">
      <c r="B10" s="80" t="str">
        <f>+RESUMEN!B36</f>
        <v>07.02</v>
      </c>
      <c r="C10" s="26" t="str">
        <f>+RESUMEN!C36</f>
        <v>CABLEADO VERTICAL (BACKBONE DE FIBRA OPTICA)</v>
      </c>
      <c r="D10" s="27"/>
      <c r="E10" s="28"/>
      <c r="F10" s="28"/>
      <c r="G10" s="28"/>
      <c r="H10" s="28"/>
      <c r="I10" s="28"/>
      <c r="J10" s="29"/>
      <c r="K10" s="115"/>
    </row>
    <row r="11" spans="2:11" s="97" customFormat="1" ht="39.75" customHeight="1" x14ac:dyDescent="0.3">
      <c r="B11" s="32" t="str">
        <f>+RESUMEN!B37</f>
        <v>07.02.01</v>
      </c>
      <c r="C11" s="45" t="str">
        <f>+RESUMEN!C37</f>
        <v>CABLE DE FIBRA ÓPTICA TRONCAL MTP/MTP MULTIMODO OM4 DE 24 HILOS</v>
      </c>
      <c r="D11" s="34" t="str">
        <f>+RESUMEN!D37</f>
        <v>m</v>
      </c>
      <c r="E11" s="35"/>
      <c r="F11" s="35"/>
      <c r="G11" s="35"/>
      <c r="H11" s="35"/>
      <c r="I11" s="35"/>
      <c r="J11" s="36">
        <f>SUM(J12:J55)</f>
        <v>2202</v>
      </c>
      <c r="K11" s="96"/>
    </row>
    <row r="12" spans="2:11" ht="18.75" customHeight="1" x14ac:dyDescent="0.25">
      <c r="B12" s="88"/>
      <c r="C12" s="179" t="s">
        <v>459</v>
      </c>
      <c r="D12" s="74"/>
      <c r="E12" s="117"/>
      <c r="F12" s="117"/>
      <c r="G12" s="117"/>
      <c r="H12" s="117"/>
      <c r="I12" s="117"/>
      <c r="J12" s="118"/>
    </row>
    <row r="13" spans="2:11" ht="18.75" customHeight="1" x14ac:dyDescent="0.25">
      <c r="B13" s="88"/>
      <c r="C13" s="116" t="s">
        <v>460</v>
      </c>
      <c r="D13" s="74"/>
      <c r="E13" s="117"/>
      <c r="F13" s="117"/>
      <c r="G13" s="40"/>
      <c r="H13" s="117"/>
      <c r="I13" s="117"/>
      <c r="J13" s="119"/>
    </row>
    <row r="14" spans="2:11" ht="18.75" customHeight="1" x14ac:dyDescent="0.25">
      <c r="B14" s="88"/>
      <c r="C14" s="180" t="s">
        <v>37</v>
      </c>
      <c r="D14" s="74"/>
      <c r="E14" s="117"/>
      <c r="F14" s="117">
        <v>64</v>
      </c>
      <c r="G14" s="117"/>
      <c r="H14" s="117"/>
      <c r="I14" s="117"/>
      <c r="J14" s="119">
        <f>SUM(E14:I14)</f>
        <v>64</v>
      </c>
    </row>
    <row r="15" spans="2:11" ht="18.75" customHeight="1" x14ac:dyDescent="0.25">
      <c r="B15" s="88"/>
      <c r="C15" s="181" t="s">
        <v>38</v>
      </c>
      <c r="D15" s="74"/>
      <c r="E15" s="117"/>
      <c r="F15" s="117">
        <v>64</v>
      </c>
      <c r="G15" s="117"/>
      <c r="H15" s="117"/>
      <c r="I15" s="117"/>
      <c r="J15" s="119">
        <f>SUM(E15:I15)</f>
        <v>64</v>
      </c>
    </row>
    <row r="16" spans="2:11" ht="18.75" customHeight="1" x14ac:dyDescent="0.25">
      <c r="B16" s="88"/>
      <c r="C16" s="116" t="s">
        <v>461</v>
      </c>
      <c r="D16" s="74"/>
      <c r="E16" s="117"/>
      <c r="F16" s="117"/>
      <c r="G16" s="40"/>
      <c r="H16" s="117"/>
      <c r="I16" s="117"/>
      <c r="J16" s="119"/>
    </row>
    <row r="17" spans="2:10" ht="18.75" customHeight="1" x14ac:dyDescent="0.25">
      <c r="B17" s="88"/>
      <c r="C17" s="180" t="s">
        <v>37</v>
      </c>
      <c r="D17" s="74"/>
      <c r="E17" s="117"/>
      <c r="F17" s="117">
        <v>107</v>
      </c>
      <c r="G17" s="117"/>
      <c r="H17" s="117"/>
      <c r="I17" s="117"/>
      <c r="J17" s="119">
        <f>SUM(E17:I17)</f>
        <v>107</v>
      </c>
    </row>
    <row r="18" spans="2:10" ht="18.75" customHeight="1" x14ac:dyDescent="0.25">
      <c r="B18" s="88"/>
      <c r="C18" s="181" t="s">
        <v>38</v>
      </c>
      <c r="D18" s="74"/>
      <c r="E18" s="117"/>
      <c r="F18" s="117">
        <v>107</v>
      </c>
      <c r="G18" s="117"/>
      <c r="H18" s="117"/>
      <c r="I18" s="117"/>
      <c r="J18" s="119">
        <f>SUM(E18:I18)</f>
        <v>107</v>
      </c>
    </row>
    <row r="19" spans="2:10" ht="18.75" customHeight="1" x14ac:dyDescent="0.25">
      <c r="B19" s="88"/>
      <c r="C19" s="116" t="s">
        <v>462</v>
      </c>
      <c r="D19" s="74"/>
      <c r="E19" s="117"/>
      <c r="F19" s="117"/>
      <c r="G19" s="40"/>
      <c r="H19" s="117"/>
      <c r="I19" s="117"/>
      <c r="J19" s="119"/>
    </row>
    <row r="20" spans="2:10" ht="18.75" customHeight="1" x14ac:dyDescent="0.25">
      <c r="B20" s="88"/>
      <c r="C20" s="180" t="s">
        <v>37</v>
      </c>
      <c r="D20" s="74"/>
      <c r="E20" s="117"/>
      <c r="F20" s="117">
        <v>179</v>
      </c>
      <c r="G20" s="117"/>
      <c r="H20" s="117"/>
      <c r="I20" s="117"/>
      <c r="J20" s="119">
        <f>SUM(E20:I20)</f>
        <v>179</v>
      </c>
    </row>
    <row r="21" spans="2:10" ht="18.75" customHeight="1" x14ac:dyDescent="0.25">
      <c r="B21" s="88"/>
      <c r="C21" s="181" t="s">
        <v>38</v>
      </c>
      <c r="D21" s="74"/>
      <c r="E21" s="117"/>
      <c r="F21" s="117">
        <v>179</v>
      </c>
      <c r="G21" s="117"/>
      <c r="H21" s="117"/>
      <c r="I21" s="117"/>
      <c r="J21" s="119">
        <f>SUM(E21:I21)</f>
        <v>179</v>
      </c>
    </row>
    <row r="22" spans="2:10" ht="18.75" customHeight="1" x14ac:dyDescent="0.25">
      <c r="B22" s="88"/>
      <c r="C22" s="116" t="s">
        <v>463</v>
      </c>
      <c r="D22" s="74"/>
      <c r="E22" s="117"/>
      <c r="F22" s="117"/>
      <c r="G22" s="40"/>
      <c r="H22" s="117"/>
      <c r="I22" s="117"/>
      <c r="J22" s="119"/>
    </row>
    <row r="23" spans="2:10" ht="18.75" customHeight="1" x14ac:dyDescent="0.25">
      <c r="B23" s="88"/>
      <c r="C23" s="180" t="s">
        <v>37</v>
      </c>
      <c r="D23" s="74"/>
      <c r="E23" s="117"/>
      <c r="F23" s="117">
        <v>171</v>
      </c>
      <c r="G23" s="117"/>
      <c r="H23" s="117"/>
      <c r="I23" s="117"/>
      <c r="J23" s="119">
        <f>SUM(E23:I23)</f>
        <v>171</v>
      </c>
    </row>
    <row r="24" spans="2:10" ht="18.75" customHeight="1" x14ac:dyDescent="0.25">
      <c r="B24" s="88"/>
      <c r="C24" s="181" t="s">
        <v>38</v>
      </c>
      <c r="D24" s="74"/>
      <c r="E24" s="117"/>
      <c r="F24" s="117">
        <v>171</v>
      </c>
      <c r="G24" s="117"/>
      <c r="H24" s="117"/>
      <c r="I24" s="117"/>
      <c r="J24" s="119">
        <f>SUM(E24:I24)</f>
        <v>171</v>
      </c>
    </row>
    <row r="25" spans="2:10" ht="18.75" customHeight="1" x14ac:dyDescent="0.25">
      <c r="B25" s="88"/>
      <c r="C25" s="116" t="s">
        <v>464</v>
      </c>
      <c r="D25" s="74"/>
      <c r="E25" s="117"/>
      <c r="F25" s="117"/>
      <c r="G25" s="40"/>
      <c r="H25" s="117"/>
      <c r="I25" s="117"/>
      <c r="J25" s="119"/>
    </row>
    <row r="26" spans="2:10" ht="18.75" customHeight="1" x14ac:dyDescent="0.25">
      <c r="B26" s="88"/>
      <c r="C26" s="180" t="s">
        <v>37</v>
      </c>
      <c r="D26" s="74"/>
      <c r="E26" s="117"/>
      <c r="F26" s="117">
        <v>181</v>
      </c>
      <c r="G26" s="117"/>
      <c r="H26" s="117"/>
      <c r="I26" s="117"/>
      <c r="J26" s="119">
        <f>SUM(E26:I26)</f>
        <v>181</v>
      </c>
    </row>
    <row r="27" spans="2:10" ht="18.75" customHeight="1" x14ac:dyDescent="0.25">
      <c r="B27" s="88"/>
      <c r="C27" s="181" t="s">
        <v>38</v>
      </c>
      <c r="D27" s="74"/>
      <c r="E27" s="117"/>
      <c r="F27" s="117">
        <v>181</v>
      </c>
      <c r="G27" s="117"/>
      <c r="H27" s="117"/>
      <c r="I27" s="117"/>
      <c r="J27" s="119">
        <f>SUM(E27:I27)</f>
        <v>181</v>
      </c>
    </row>
    <row r="28" spans="2:10" ht="18.75" customHeight="1" x14ac:dyDescent="0.25">
      <c r="B28" s="88"/>
      <c r="C28" s="116" t="s">
        <v>465</v>
      </c>
      <c r="D28" s="74"/>
      <c r="E28" s="117"/>
      <c r="F28" s="117"/>
      <c r="G28" s="40"/>
      <c r="H28" s="117"/>
      <c r="I28" s="117"/>
      <c r="J28" s="119"/>
    </row>
    <row r="29" spans="2:10" ht="18.75" customHeight="1" x14ac:dyDescent="0.25">
      <c r="B29" s="88"/>
      <c r="C29" s="180" t="s">
        <v>37</v>
      </c>
      <c r="D29" s="74"/>
      <c r="E29" s="117"/>
      <c r="F29" s="117"/>
      <c r="G29" s="117">
        <v>55</v>
      </c>
      <c r="H29" s="117"/>
      <c r="I29" s="117"/>
      <c r="J29" s="119">
        <f>SUM(E29:I29)</f>
        <v>55</v>
      </c>
    </row>
    <row r="30" spans="2:10" ht="18.75" customHeight="1" x14ac:dyDescent="0.25">
      <c r="B30" s="88"/>
      <c r="C30" s="181" t="s">
        <v>38</v>
      </c>
      <c r="D30" s="74"/>
      <c r="E30" s="117"/>
      <c r="F30" s="117"/>
      <c r="G30" s="117">
        <v>55</v>
      </c>
      <c r="H30" s="117"/>
      <c r="I30" s="117"/>
      <c r="J30" s="119">
        <f>SUM(E30:I30)</f>
        <v>55</v>
      </c>
    </row>
    <row r="31" spans="2:10" ht="18.75" customHeight="1" x14ac:dyDescent="0.25">
      <c r="B31" s="88"/>
      <c r="C31" s="116" t="s">
        <v>466</v>
      </c>
      <c r="D31" s="74"/>
      <c r="E31" s="117"/>
      <c r="F31" s="117"/>
      <c r="G31" s="117"/>
      <c r="H31" s="117"/>
      <c r="I31" s="117"/>
      <c r="J31" s="119"/>
    </row>
    <row r="32" spans="2:10" ht="18.75" customHeight="1" x14ac:dyDescent="0.25">
      <c r="B32" s="88"/>
      <c r="C32" s="180" t="s">
        <v>37</v>
      </c>
      <c r="D32" s="74"/>
      <c r="E32" s="117"/>
      <c r="F32" s="117"/>
      <c r="G32" s="117">
        <v>82</v>
      </c>
      <c r="H32" s="117"/>
      <c r="I32" s="117"/>
      <c r="J32" s="119">
        <f>SUM(E32:I32)</f>
        <v>82</v>
      </c>
    </row>
    <row r="33" spans="2:10" ht="18.75" customHeight="1" x14ac:dyDescent="0.25">
      <c r="B33" s="88"/>
      <c r="C33" s="181" t="s">
        <v>38</v>
      </c>
      <c r="D33" s="74"/>
      <c r="E33" s="75"/>
      <c r="F33" s="75"/>
      <c r="G33" s="117">
        <v>82</v>
      </c>
      <c r="H33" s="75"/>
      <c r="I33" s="75"/>
      <c r="J33" s="119">
        <f>SUM(E33:I33)</f>
        <v>82</v>
      </c>
    </row>
    <row r="34" spans="2:10" ht="18.75" customHeight="1" x14ac:dyDescent="0.25">
      <c r="B34" s="88"/>
      <c r="C34" s="116" t="s">
        <v>467</v>
      </c>
      <c r="D34" s="69"/>
      <c r="E34" s="40"/>
      <c r="F34" s="40"/>
      <c r="G34" s="40"/>
      <c r="H34" s="40"/>
      <c r="I34" s="40"/>
      <c r="J34" s="119"/>
    </row>
    <row r="35" spans="2:10" ht="18.75" customHeight="1" x14ac:dyDescent="0.25">
      <c r="B35" s="88"/>
      <c r="C35" s="180" t="s">
        <v>37</v>
      </c>
      <c r="D35" s="69"/>
      <c r="E35" s="40"/>
      <c r="F35" s="40"/>
      <c r="G35" s="40"/>
      <c r="H35" s="40">
        <v>60</v>
      </c>
      <c r="I35" s="117"/>
      <c r="J35" s="119">
        <f>SUM(E35:I35)</f>
        <v>60</v>
      </c>
    </row>
    <row r="36" spans="2:10" ht="18.75" customHeight="1" x14ac:dyDescent="0.25">
      <c r="B36" s="88"/>
      <c r="C36" s="181" t="s">
        <v>38</v>
      </c>
      <c r="D36" s="74"/>
      <c r="E36" s="75"/>
      <c r="F36" s="75"/>
      <c r="G36" s="117"/>
      <c r="H36" s="75">
        <v>60</v>
      </c>
      <c r="I36" s="75"/>
      <c r="J36" s="119">
        <f>SUM(E36:I36)</f>
        <v>60</v>
      </c>
    </row>
    <row r="37" spans="2:10" ht="18.75" customHeight="1" x14ac:dyDescent="0.25">
      <c r="B37" s="88"/>
      <c r="C37" s="116" t="s">
        <v>468</v>
      </c>
      <c r="D37" s="69"/>
      <c r="E37" s="40"/>
      <c r="F37" s="40"/>
      <c r="G37" s="40"/>
      <c r="H37" s="40"/>
      <c r="I37" s="40"/>
      <c r="J37" s="119"/>
    </row>
    <row r="38" spans="2:10" ht="18.75" customHeight="1" x14ac:dyDescent="0.25">
      <c r="B38" s="88"/>
      <c r="C38" s="180" t="s">
        <v>37</v>
      </c>
      <c r="D38" s="69"/>
      <c r="E38" s="40"/>
      <c r="F38" s="40"/>
      <c r="G38" s="40"/>
      <c r="H38" s="40">
        <v>87</v>
      </c>
      <c r="I38" s="40"/>
      <c r="J38" s="119">
        <f>SUM(E38:I38)</f>
        <v>87</v>
      </c>
    </row>
    <row r="39" spans="2:10" ht="18.75" customHeight="1" x14ac:dyDescent="0.25">
      <c r="B39" s="88"/>
      <c r="C39" s="181" t="s">
        <v>38</v>
      </c>
      <c r="D39" s="74"/>
      <c r="E39" s="117"/>
      <c r="F39" s="117"/>
      <c r="G39" s="40"/>
      <c r="H39" s="117">
        <v>87</v>
      </c>
      <c r="I39" s="117"/>
      <c r="J39" s="119">
        <f>SUM(E39:I39)</f>
        <v>87</v>
      </c>
    </row>
    <row r="40" spans="2:10" ht="18.75" customHeight="1" x14ac:dyDescent="0.25">
      <c r="B40" s="88"/>
      <c r="C40" s="116" t="s">
        <v>469</v>
      </c>
      <c r="D40" s="74"/>
      <c r="E40" s="117"/>
      <c r="F40" s="117"/>
      <c r="G40" s="117"/>
      <c r="H40" s="117"/>
      <c r="I40" s="117"/>
      <c r="J40" s="119"/>
    </row>
    <row r="41" spans="2:10" ht="18.75" customHeight="1" x14ac:dyDescent="0.25">
      <c r="B41" s="88"/>
      <c r="C41" s="180" t="s">
        <v>37</v>
      </c>
      <c r="D41" s="74"/>
      <c r="E41" s="117"/>
      <c r="F41" s="117"/>
      <c r="G41" s="117">
        <v>21</v>
      </c>
      <c r="H41" s="117"/>
      <c r="I41" s="117"/>
      <c r="J41" s="119">
        <f>SUM(E41:I41)</f>
        <v>21</v>
      </c>
    </row>
    <row r="42" spans="2:10" ht="18.75" customHeight="1" x14ac:dyDescent="0.25">
      <c r="B42" s="88"/>
      <c r="C42" s="181" t="s">
        <v>38</v>
      </c>
      <c r="D42" s="74"/>
      <c r="E42" s="117"/>
      <c r="F42" s="117"/>
      <c r="G42" s="40">
        <v>21</v>
      </c>
      <c r="H42" s="117"/>
      <c r="I42" s="117"/>
      <c r="J42" s="119">
        <f>SUM(E42:I42)</f>
        <v>21</v>
      </c>
    </row>
    <row r="43" spans="2:10" ht="18.75" customHeight="1" x14ac:dyDescent="0.25">
      <c r="B43" s="88"/>
      <c r="C43" s="116" t="s">
        <v>470</v>
      </c>
      <c r="D43" s="74"/>
      <c r="E43" s="117"/>
      <c r="F43" s="117"/>
      <c r="G43" s="117"/>
      <c r="H43" s="117"/>
      <c r="I43" s="117"/>
      <c r="J43" s="119"/>
    </row>
    <row r="44" spans="2:10" ht="18.75" customHeight="1" x14ac:dyDescent="0.25">
      <c r="B44" s="88"/>
      <c r="C44" s="180" t="s">
        <v>37</v>
      </c>
      <c r="D44" s="74"/>
      <c r="E44" s="117"/>
      <c r="F44" s="117"/>
      <c r="G44" s="117">
        <v>22</v>
      </c>
      <c r="H44" s="117"/>
      <c r="I44" s="117"/>
      <c r="J44" s="119">
        <f>SUM(E44:I44)</f>
        <v>22</v>
      </c>
    </row>
    <row r="45" spans="2:10" ht="18.75" customHeight="1" x14ac:dyDescent="0.25">
      <c r="B45" s="88"/>
      <c r="C45" s="181" t="s">
        <v>38</v>
      </c>
      <c r="D45" s="74"/>
      <c r="E45" s="117"/>
      <c r="F45" s="117"/>
      <c r="G45" s="40">
        <v>22</v>
      </c>
      <c r="H45" s="117"/>
      <c r="I45" s="117"/>
      <c r="J45" s="119">
        <f>SUM(E45:I45)</f>
        <v>22</v>
      </c>
    </row>
    <row r="46" spans="2:10" ht="18.75" customHeight="1" x14ac:dyDescent="0.25">
      <c r="B46" s="88"/>
      <c r="C46" s="116" t="s">
        <v>471</v>
      </c>
      <c r="D46" s="74"/>
      <c r="E46" s="117"/>
      <c r="F46" s="117"/>
      <c r="G46" s="117"/>
      <c r="H46" s="117"/>
      <c r="I46" s="117"/>
      <c r="J46" s="119"/>
    </row>
    <row r="47" spans="2:10" ht="18.75" customHeight="1" x14ac:dyDescent="0.25">
      <c r="B47" s="88"/>
      <c r="C47" s="180" t="s">
        <v>37</v>
      </c>
      <c r="D47" s="74"/>
      <c r="E47" s="117"/>
      <c r="F47" s="117"/>
      <c r="G47" s="117">
        <v>23</v>
      </c>
      <c r="H47" s="117"/>
      <c r="I47" s="117"/>
      <c r="J47" s="119">
        <f>SUM(E47:I47)</f>
        <v>23</v>
      </c>
    </row>
    <row r="48" spans="2:10" ht="18.75" customHeight="1" x14ac:dyDescent="0.25">
      <c r="B48" s="88"/>
      <c r="C48" s="181" t="s">
        <v>38</v>
      </c>
      <c r="D48" s="74"/>
      <c r="E48" s="117"/>
      <c r="F48" s="117"/>
      <c r="G48" s="117">
        <v>23</v>
      </c>
      <c r="H48" s="117"/>
      <c r="I48" s="117"/>
      <c r="J48" s="119">
        <f>SUM(E48:I48)</f>
        <v>23</v>
      </c>
    </row>
    <row r="49" spans="2:11" ht="18.75" customHeight="1" x14ac:dyDescent="0.25">
      <c r="B49" s="88"/>
      <c r="C49" s="116" t="s">
        <v>472</v>
      </c>
      <c r="D49" s="74"/>
      <c r="E49" s="117"/>
      <c r="F49" s="117"/>
      <c r="G49" s="117"/>
      <c r="H49" s="117"/>
      <c r="I49" s="117"/>
      <c r="J49" s="119"/>
    </row>
    <row r="50" spans="2:11" ht="18.75" customHeight="1" x14ac:dyDescent="0.25">
      <c r="B50" s="88"/>
      <c r="C50" s="180" t="s">
        <v>37</v>
      </c>
      <c r="D50" s="74"/>
      <c r="E50" s="75"/>
      <c r="F50" s="75"/>
      <c r="G50" s="117">
        <v>24</v>
      </c>
      <c r="H50" s="75"/>
      <c r="I50" s="75"/>
      <c r="J50" s="119">
        <f>SUM(E50:I50)</f>
        <v>24</v>
      </c>
    </row>
    <row r="51" spans="2:11" ht="18.75" customHeight="1" x14ac:dyDescent="0.25">
      <c r="B51" s="88"/>
      <c r="C51" s="181" t="s">
        <v>38</v>
      </c>
      <c r="D51" s="69"/>
      <c r="E51" s="40"/>
      <c r="F51" s="40"/>
      <c r="G51" s="40">
        <v>24</v>
      </c>
      <c r="H51" s="40"/>
      <c r="I51" s="40"/>
      <c r="J51" s="119">
        <f>SUM(E51:I51)</f>
        <v>24</v>
      </c>
    </row>
    <row r="52" spans="2:11" ht="18.75" customHeight="1" x14ac:dyDescent="0.25">
      <c r="B52" s="88"/>
      <c r="C52" s="116" t="s">
        <v>473</v>
      </c>
      <c r="D52" s="69"/>
      <c r="E52" s="40"/>
      <c r="F52" s="40"/>
      <c r="G52" s="40"/>
      <c r="H52" s="40"/>
      <c r="I52" s="117"/>
      <c r="J52" s="119"/>
    </row>
    <row r="53" spans="2:11" ht="18.75" customHeight="1" x14ac:dyDescent="0.25">
      <c r="B53" s="88"/>
      <c r="C53" s="180" t="s">
        <v>37</v>
      </c>
      <c r="D53" s="74"/>
      <c r="E53" s="75"/>
      <c r="F53" s="75"/>
      <c r="G53" s="117">
        <v>25</v>
      </c>
      <c r="H53" s="75"/>
      <c r="I53" s="75"/>
      <c r="J53" s="119">
        <f>SUM(E53:I53)</f>
        <v>25</v>
      </c>
    </row>
    <row r="54" spans="2:11" ht="18.75" customHeight="1" x14ac:dyDescent="0.25">
      <c r="B54" s="88"/>
      <c r="C54" s="181" t="s">
        <v>38</v>
      </c>
      <c r="D54" s="69"/>
      <c r="E54" s="40"/>
      <c r="F54" s="40"/>
      <c r="G54" s="40">
        <v>25</v>
      </c>
      <c r="H54" s="40"/>
      <c r="I54" s="40"/>
      <c r="J54" s="119">
        <f>SUM(E54:I54)</f>
        <v>25</v>
      </c>
    </row>
    <row r="55" spans="2:11" ht="18.75" customHeight="1" x14ac:dyDescent="0.25">
      <c r="B55" s="37"/>
      <c r="C55" s="44"/>
      <c r="D55" s="39"/>
      <c r="E55" s="105"/>
      <c r="F55" s="105"/>
      <c r="G55" s="105"/>
      <c r="H55" s="105"/>
      <c r="I55" s="105"/>
      <c r="J55" s="120"/>
    </row>
    <row r="56" spans="2:11" s="97" customFormat="1" ht="22.5" customHeight="1" x14ac:dyDescent="0.3">
      <c r="B56" s="32" t="str">
        <f>+RESUMEN!B38</f>
        <v>07.02.02</v>
      </c>
      <c r="C56" s="33" t="str">
        <f>+RESUMEN!C38</f>
        <v>MÓDULO ADAPTADOR MTP-LC MULTIMODO OM4</v>
      </c>
      <c r="D56" s="34" t="str">
        <f>+RESUMEN!D38</f>
        <v>und</v>
      </c>
      <c r="E56" s="35"/>
      <c r="F56" s="35"/>
      <c r="G56" s="35"/>
      <c r="H56" s="35"/>
      <c r="I56" s="35"/>
      <c r="J56" s="36">
        <f>SUM(E57:I58)</f>
        <v>38</v>
      </c>
      <c r="K56" s="96"/>
    </row>
    <row r="57" spans="2:11" ht="18.75" customHeight="1" x14ac:dyDescent="0.25">
      <c r="B57" s="52"/>
      <c r="C57" s="53" t="s">
        <v>322</v>
      </c>
      <c r="D57" s="59"/>
      <c r="E57" s="72">
        <f>SUM(E60:E64)*2</f>
        <v>0</v>
      </c>
      <c r="F57" s="72">
        <f t="shared" ref="F57:I57" si="0">SUM(F60:F64)*2</f>
        <v>10</v>
      </c>
      <c r="G57" s="72">
        <f t="shared" si="0"/>
        <v>24</v>
      </c>
      <c r="H57" s="72">
        <f t="shared" si="0"/>
        <v>4</v>
      </c>
      <c r="I57" s="72">
        <f t="shared" si="0"/>
        <v>0</v>
      </c>
      <c r="J57" s="56"/>
    </row>
    <row r="58" spans="2:11" ht="18.75" customHeight="1" x14ac:dyDescent="0.25">
      <c r="B58" s="37"/>
      <c r="C58" s="38"/>
      <c r="D58" s="39"/>
      <c r="E58" s="40"/>
      <c r="F58" s="40"/>
      <c r="G58" s="40"/>
      <c r="H58" s="40"/>
      <c r="I58" s="40"/>
      <c r="J58" s="42"/>
    </row>
    <row r="59" spans="2:11" s="97" customFormat="1" ht="22.5" customHeight="1" x14ac:dyDescent="0.3">
      <c r="B59" s="32" t="str">
        <f>+RESUMEN!B39</f>
        <v>07.02.03</v>
      </c>
      <c r="C59" s="33" t="str">
        <f>+RESUMEN!C39</f>
        <v>BANDEJA DE FIBRA ÓPTICA PRINCIPAL (CENTRO DE DATOS)</v>
      </c>
      <c r="D59" s="34" t="str">
        <f>+RESUMEN!D39</f>
        <v>und</v>
      </c>
      <c r="E59" s="35"/>
      <c r="F59" s="35"/>
      <c r="G59" s="35"/>
      <c r="H59" s="35"/>
      <c r="I59" s="35"/>
      <c r="J59" s="36">
        <f>SUM(E60:I61)</f>
        <v>4</v>
      </c>
      <c r="K59" s="96"/>
    </row>
    <row r="60" spans="2:11" ht="18.75" customHeight="1" x14ac:dyDescent="0.25">
      <c r="B60" s="52"/>
      <c r="C60" s="53" t="s">
        <v>322</v>
      </c>
      <c r="D60" s="54"/>
      <c r="E60" s="54"/>
      <c r="F60" s="72"/>
      <c r="G60" s="72">
        <v>4</v>
      </c>
      <c r="H60" s="72"/>
      <c r="I60" s="75"/>
      <c r="J60" s="56"/>
    </row>
    <row r="61" spans="2:11" ht="18.75" customHeight="1" x14ac:dyDescent="0.25">
      <c r="B61" s="37"/>
      <c r="C61" s="44"/>
      <c r="D61" s="39"/>
      <c r="E61" s="49"/>
      <c r="F61" s="49"/>
      <c r="G61" s="49"/>
      <c r="H61" s="49"/>
      <c r="I61" s="49"/>
      <c r="J61" s="51"/>
    </row>
    <row r="62" spans="2:11" s="97" customFormat="1" ht="40.5" customHeight="1" x14ac:dyDescent="0.3">
      <c r="B62" s="32" t="str">
        <f>+RESUMEN!B40</f>
        <v>07.02.04</v>
      </c>
      <c r="C62" s="45" t="str">
        <f>+RESUMEN!C40</f>
        <v>BANDEJA DE FIBRA ÓPTICA SECUNDARIA (GABINETE DE TELECOMUNICACIONES)</v>
      </c>
      <c r="D62" s="34" t="str">
        <f>+RESUMEN!D40</f>
        <v>und</v>
      </c>
      <c r="E62" s="121"/>
      <c r="F62" s="121"/>
      <c r="G62" s="121"/>
      <c r="H62" s="121"/>
      <c r="I62" s="121"/>
      <c r="J62" s="122">
        <f>SUM(E63:I64)</f>
        <v>15</v>
      </c>
      <c r="K62" s="96"/>
    </row>
    <row r="63" spans="2:11" ht="18.75" customHeight="1" x14ac:dyDescent="0.25">
      <c r="B63" s="52"/>
      <c r="C63" s="53" t="s">
        <v>322</v>
      </c>
      <c r="D63" s="54"/>
      <c r="E63" s="63"/>
      <c r="F63" s="72">
        <v>5</v>
      </c>
      <c r="G63" s="72">
        <v>8</v>
      </c>
      <c r="H63" s="72">
        <v>2</v>
      </c>
      <c r="I63" s="75"/>
      <c r="J63" s="56"/>
    </row>
    <row r="64" spans="2:11" ht="18.75" customHeight="1" x14ac:dyDescent="0.25">
      <c r="B64" s="37"/>
      <c r="C64" s="44"/>
      <c r="D64" s="39"/>
      <c r="E64" s="40"/>
      <c r="F64" s="40"/>
      <c r="G64" s="40"/>
      <c r="H64" s="40"/>
      <c r="I64" s="40"/>
      <c r="J64" s="42"/>
    </row>
    <row r="65" spans="2:11" s="97" customFormat="1" ht="34.5" customHeight="1" x14ac:dyDescent="0.3">
      <c r="B65" s="32" t="str">
        <f>+RESUMEN!B41</f>
        <v>07.02.05</v>
      </c>
      <c r="C65" s="45" t="str">
        <f>+RESUMEN!C41</f>
        <v>PATCH CORD DE FIBRA ÓPTICA MULTIMODO OM4 LC/LC DÚPLEX</v>
      </c>
      <c r="D65" s="34" t="str">
        <f>+RESUMEN!D41</f>
        <v>und</v>
      </c>
      <c r="E65" s="35"/>
      <c r="F65" s="35"/>
      <c r="G65" s="35"/>
      <c r="H65" s="35"/>
      <c r="I65" s="35"/>
      <c r="J65" s="36">
        <f>SUM(E66:I67)</f>
        <v>76</v>
      </c>
      <c r="K65" s="96"/>
    </row>
    <row r="66" spans="2:11" ht="18.75" customHeight="1" x14ac:dyDescent="0.25">
      <c r="B66" s="52"/>
      <c r="C66" s="53" t="s">
        <v>322</v>
      </c>
      <c r="D66" s="59"/>
      <c r="E66" s="72">
        <f t="shared" ref="E66:H66" si="1">+E57*2</f>
        <v>0</v>
      </c>
      <c r="F66" s="72">
        <f t="shared" si="1"/>
        <v>20</v>
      </c>
      <c r="G66" s="72">
        <f t="shared" si="1"/>
        <v>48</v>
      </c>
      <c r="H66" s="72">
        <f t="shared" si="1"/>
        <v>8</v>
      </c>
      <c r="I66" s="72">
        <f t="shared" ref="I66" si="2">+I57*2</f>
        <v>0</v>
      </c>
      <c r="J66" s="56"/>
    </row>
    <row r="67" spans="2:11" ht="18.75" customHeight="1" x14ac:dyDescent="0.25">
      <c r="B67" s="46"/>
      <c r="C67" s="62"/>
      <c r="D67" s="48"/>
      <c r="E67" s="49"/>
      <c r="F67" s="49"/>
      <c r="G67" s="49"/>
      <c r="H67" s="49"/>
      <c r="I67" s="49"/>
      <c r="J67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I7 B62:D62 B56:I56 B55:D55 J55:L55 B9:I11 K8:L8 B39:B54 D39:D54 B12 D12 J12:L12 K39:L53 K54:L54 J54 J14:J15 J17:J18 J20:J21 J23:J24 J26:J27 J29:J30 J32:J33 J35:J36 J38:J39 J41:J42 J44:J45 J47:J48 J50:J51 J53 B61:D61 B60:D60 J60:L60 J61:L61 B64:D65 B63:D63 J63:L63 B67:I68 B66:D66 J66:L66 B58:D59 B57:D57 J57:L57 J62:L62 J64:L65 J58:L59 E66:H66 I66 E58:I59 E64:I65 E61:G61 E62:I62 E57:I57 E63:I63 H61:I61 E60:I60 J4:L7 J56:L56 J9:L11 J67:L68 E8:H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46"/>
  <sheetViews>
    <sheetView zoomScale="80" zoomScaleNormal="80" workbookViewId="0">
      <selection activeCell="F44" sqref="F44"/>
    </sheetView>
  </sheetViews>
  <sheetFormatPr baseColWidth="10" defaultColWidth="11.44140625" defaultRowHeight="15.6" x14ac:dyDescent="0.3"/>
  <cols>
    <col min="1" max="1" width="2.44140625" style="43" customWidth="1"/>
    <col min="2" max="2" width="17.5546875" style="43" customWidth="1"/>
    <col min="3" max="3" width="66.5546875" style="43" customWidth="1"/>
    <col min="4" max="4" width="8.6640625" style="43" customWidth="1"/>
    <col min="5" max="5" width="10.88671875" style="43" customWidth="1"/>
    <col min="6" max="9" width="10.44140625" style="43" customWidth="1"/>
    <col min="10" max="10" width="12.33203125" style="43" customWidth="1"/>
    <col min="11" max="11" width="11.44140625" style="140"/>
    <col min="12" max="20" width="11.44140625" style="82"/>
    <col min="21" max="16384" width="11.44140625" style="43"/>
  </cols>
  <sheetData>
    <row r="2" spans="2:20" ht="18" x14ac:dyDescent="0.35">
      <c r="B2" s="236" t="str">
        <f>+BACKBONE!B2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20" s="13" customFormat="1" ht="6.6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41"/>
      <c r="L3" s="142"/>
      <c r="M3" s="142"/>
      <c r="N3" s="142"/>
      <c r="O3" s="142"/>
      <c r="P3" s="142"/>
      <c r="Q3" s="142"/>
      <c r="R3" s="142"/>
      <c r="S3" s="142"/>
      <c r="T3" s="142"/>
    </row>
    <row r="4" spans="2:20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41"/>
      <c r="L4" s="142"/>
      <c r="M4" s="142"/>
      <c r="N4" s="142"/>
      <c r="O4" s="142"/>
      <c r="P4" s="142"/>
      <c r="Q4" s="142"/>
      <c r="R4" s="142"/>
      <c r="S4" s="142"/>
      <c r="T4" s="142"/>
    </row>
    <row r="5" spans="2:20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41"/>
      <c r="L5" s="142"/>
      <c r="M5" s="142"/>
      <c r="N5" s="142"/>
      <c r="O5" s="142"/>
      <c r="P5" s="142"/>
      <c r="Q5" s="142"/>
      <c r="R5" s="142"/>
      <c r="S5" s="142"/>
      <c r="T5" s="142"/>
    </row>
    <row r="6" spans="2:20" s="13" customFormat="1" ht="6" customHeight="1" x14ac:dyDescent="0.3">
      <c r="B6" s="9"/>
      <c r="C6" s="9"/>
      <c r="D6" s="9"/>
      <c r="E6" s="9"/>
      <c r="F6" s="9"/>
      <c r="G6" s="9"/>
      <c r="H6" s="9"/>
      <c r="I6" s="9"/>
      <c r="J6" s="9"/>
      <c r="K6" s="141"/>
      <c r="L6" s="142"/>
      <c r="M6" s="142"/>
      <c r="N6" s="142"/>
      <c r="O6" s="142"/>
      <c r="P6" s="142"/>
      <c r="Q6" s="142"/>
      <c r="R6" s="142"/>
      <c r="S6" s="142"/>
      <c r="T6" s="142"/>
    </row>
    <row r="7" spans="2:20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41"/>
      <c r="L7" s="142"/>
      <c r="M7" s="142"/>
      <c r="N7" s="142"/>
      <c r="O7" s="142"/>
      <c r="P7" s="142"/>
      <c r="Q7" s="142"/>
      <c r="R7" s="142"/>
      <c r="S7" s="142"/>
      <c r="T7" s="142"/>
    </row>
    <row r="8" spans="2:20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41"/>
      <c r="L8" s="142"/>
      <c r="M8" s="142"/>
      <c r="N8" s="142"/>
      <c r="O8" s="142"/>
      <c r="P8" s="142"/>
      <c r="Q8" s="142"/>
      <c r="R8" s="142"/>
      <c r="S8" s="142"/>
      <c r="T8" s="142"/>
    </row>
    <row r="9" spans="2:20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143"/>
      <c r="L9" s="144"/>
      <c r="M9" s="144"/>
      <c r="N9" s="144"/>
      <c r="O9" s="144"/>
      <c r="P9" s="144"/>
      <c r="Q9" s="144"/>
      <c r="R9" s="144"/>
      <c r="S9" s="144"/>
      <c r="T9" s="144"/>
    </row>
    <row r="10" spans="2:20" s="31" customFormat="1" ht="22.5" customHeight="1" x14ac:dyDescent="0.3">
      <c r="B10" s="80" t="str">
        <f>+RESUMEN!B42</f>
        <v>07.03</v>
      </c>
      <c r="C10" s="26" t="str">
        <f>+RESUMEN!C42</f>
        <v>CABLEADO HORIZONTAL (CABLEADO ESTRUCTURADO DATA)</v>
      </c>
      <c r="D10" s="27"/>
      <c r="E10" s="27"/>
      <c r="F10" s="28"/>
      <c r="G10" s="28"/>
      <c r="H10" s="28"/>
      <c r="I10" s="28"/>
      <c r="J10" s="29"/>
      <c r="K10" s="141"/>
      <c r="L10" s="145"/>
      <c r="M10" s="145"/>
      <c r="N10" s="145"/>
      <c r="O10" s="145"/>
      <c r="P10" s="145"/>
      <c r="Q10" s="145"/>
      <c r="R10" s="145"/>
      <c r="S10" s="145"/>
      <c r="T10" s="145"/>
    </row>
    <row r="11" spans="2:20" s="13" customFormat="1" ht="27" customHeight="1" x14ac:dyDescent="0.3">
      <c r="B11" s="32" t="str">
        <f>+RESUMEN!B43</f>
        <v>07.03.01</v>
      </c>
      <c r="C11" s="33" t="str">
        <f>+RESUMEN!C43</f>
        <v>CABLE S/FTP CATEGORIA 7A LSZH</v>
      </c>
      <c r="D11" s="34" t="str">
        <f>+RESUMEN!D43</f>
        <v>m</v>
      </c>
      <c r="E11" s="34"/>
      <c r="F11" s="35"/>
      <c r="G11" s="35"/>
      <c r="H11" s="35"/>
      <c r="I11" s="35"/>
      <c r="J11" s="36">
        <f>SUM(E12:I16)</f>
        <v>62760</v>
      </c>
      <c r="K11" s="141"/>
      <c r="L11" s="142"/>
      <c r="M11" s="142"/>
      <c r="N11" s="142"/>
      <c r="O11" s="142"/>
      <c r="P11" s="142"/>
      <c r="Q11" s="142"/>
      <c r="R11" s="142"/>
      <c r="S11" s="142"/>
      <c r="T11" s="142"/>
    </row>
    <row r="12" spans="2:20" s="82" customFormat="1" ht="18.75" customHeight="1" x14ac:dyDescent="0.3">
      <c r="B12" s="52"/>
      <c r="C12" s="182" t="s">
        <v>443</v>
      </c>
      <c r="D12" s="59"/>
      <c r="E12" s="61"/>
      <c r="F12" s="61"/>
      <c r="G12" s="61"/>
      <c r="H12" s="61"/>
      <c r="I12" s="61"/>
      <c r="J12" s="56"/>
      <c r="K12" s="140"/>
    </row>
    <row r="13" spans="2:20" ht="18.75" customHeight="1" x14ac:dyDescent="0.3">
      <c r="B13" s="37"/>
      <c r="C13" s="183" t="s">
        <v>476</v>
      </c>
      <c r="D13" s="69"/>
      <c r="E13" s="58">
        <f>1*60</f>
        <v>60</v>
      </c>
      <c r="F13" s="58">
        <f>443*60</f>
        <v>26580</v>
      </c>
      <c r="G13" s="57"/>
      <c r="H13" s="185"/>
      <c r="I13" s="103"/>
      <c r="J13" s="42"/>
    </row>
    <row r="14" spans="2:20" s="82" customFormat="1" ht="18.75" customHeight="1" x14ac:dyDescent="0.3">
      <c r="B14" s="37"/>
      <c r="C14" s="183" t="s">
        <v>477</v>
      </c>
      <c r="D14" s="69"/>
      <c r="E14" s="184"/>
      <c r="F14" s="58"/>
      <c r="G14" s="57">
        <f>369*60</f>
        <v>22140</v>
      </c>
      <c r="H14" s="185"/>
      <c r="I14" s="63"/>
      <c r="J14" s="42"/>
      <c r="K14" s="140"/>
    </row>
    <row r="15" spans="2:20" s="82" customFormat="1" ht="18.75" customHeight="1" x14ac:dyDescent="0.3">
      <c r="B15" s="37"/>
      <c r="C15" s="183" t="s">
        <v>478</v>
      </c>
      <c r="D15" s="69"/>
      <c r="E15" s="186"/>
      <c r="F15" s="187"/>
      <c r="G15" s="91"/>
      <c r="H15" s="188">
        <f>232*60</f>
        <v>13920</v>
      </c>
      <c r="I15" s="58">
        <f>1*60</f>
        <v>60</v>
      </c>
      <c r="J15" s="42"/>
      <c r="K15" s="140"/>
    </row>
    <row r="16" spans="2:20" ht="18.75" customHeight="1" x14ac:dyDescent="0.3">
      <c r="B16" s="37"/>
      <c r="C16" s="44"/>
      <c r="D16" s="39"/>
      <c r="E16" s="39"/>
      <c r="F16" s="40"/>
      <c r="G16" s="40"/>
      <c r="H16" s="40"/>
      <c r="I16" s="40"/>
      <c r="J16" s="42"/>
    </row>
    <row r="17" spans="2:20" s="13" customFormat="1" ht="30" customHeight="1" x14ac:dyDescent="0.3">
      <c r="B17" s="32" t="str">
        <f>+RESUMEN!B44</f>
        <v>07.03.02</v>
      </c>
      <c r="C17" s="45" t="str">
        <f>+RESUMEN!C44</f>
        <v>MÓDULO JACK CATEGORÍA 7A, BLINDADO</v>
      </c>
      <c r="D17" s="34" t="str">
        <f>+RESUMEN!D44</f>
        <v>und</v>
      </c>
      <c r="E17" s="34"/>
      <c r="F17" s="35"/>
      <c r="G17" s="35"/>
      <c r="H17" s="35"/>
      <c r="I17" s="35"/>
      <c r="J17" s="36">
        <f>SUM(E18:I22)</f>
        <v>1046</v>
      </c>
      <c r="K17" s="141"/>
      <c r="L17" s="142"/>
      <c r="M17" s="142"/>
      <c r="N17" s="142"/>
      <c r="O17" s="142"/>
      <c r="P17" s="142"/>
      <c r="Q17" s="142"/>
      <c r="R17" s="142"/>
      <c r="S17" s="142"/>
      <c r="T17" s="142"/>
    </row>
    <row r="18" spans="2:20" s="82" customFormat="1" ht="18.75" customHeight="1" x14ac:dyDescent="0.3">
      <c r="B18" s="52"/>
      <c r="C18" s="182" t="s">
        <v>443</v>
      </c>
      <c r="D18" s="59"/>
      <c r="E18" s="61"/>
      <c r="F18" s="61"/>
      <c r="G18" s="61"/>
      <c r="H18" s="61"/>
      <c r="I18" s="61"/>
      <c r="J18" s="56"/>
      <c r="K18" s="140"/>
    </row>
    <row r="19" spans="2:20" ht="18.75" customHeight="1" x14ac:dyDescent="0.3">
      <c r="B19" s="37"/>
      <c r="C19" s="183" t="s">
        <v>476</v>
      </c>
      <c r="D19" s="69"/>
      <c r="E19" s="58">
        <f>+E25+E31*2</f>
        <v>1</v>
      </c>
      <c r="F19" s="58">
        <f>+F25+F31*2</f>
        <v>443</v>
      </c>
      <c r="G19" s="57"/>
      <c r="H19" s="201"/>
      <c r="I19" s="103"/>
      <c r="J19" s="42"/>
    </row>
    <row r="20" spans="2:20" s="82" customFormat="1" ht="18.75" customHeight="1" x14ac:dyDescent="0.3">
      <c r="B20" s="37"/>
      <c r="C20" s="183" t="s">
        <v>477</v>
      </c>
      <c r="D20" s="69"/>
      <c r="E20" s="57"/>
      <c r="F20" s="58"/>
      <c r="G20" s="57">
        <f>+G26+G32*2</f>
        <v>369</v>
      </c>
      <c r="H20" s="201"/>
      <c r="I20" s="63"/>
      <c r="J20" s="42"/>
      <c r="K20" s="140"/>
    </row>
    <row r="21" spans="2:20" s="82" customFormat="1" ht="18.75" customHeight="1" x14ac:dyDescent="0.3">
      <c r="B21" s="37"/>
      <c r="C21" s="183" t="s">
        <v>478</v>
      </c>
      <c r="D21" s="69"/>
      <c r="E21" s="91"/>
      <c r="F21" s="187"/>
      <c r="G21" s="91"/>
      <c r="H21" s="202">
        <f>+H27+H33*2</f>
        <v>232</v>
      </c>
      <c r="I21" s="63">
        <f>+I27+I33*2</f>
        <v>1</v>
      </c>
      <c r="J21" s="42"/>
      <c r="K21" s="140"/>
    </row>
    <row r="22" spans="2:20" ht="18.75" customHeight="1" x14ac:dyDescent="0.3">
      <c r="B22" s="46"/>
      <c r="C22" s="62"/>
      <c r="D22" s="48"/>
      <c r="E22" s="48"/>
      <c r="F22" s="49"/>
      <c r="G22" s="49"/>
      <c r="H22" s="49"/>
      <c r="I22" s="49"/>
      <c r="J22" s="51"/>
    </row>
    <row r="23" spans="2:20" s="13" customFormat="1" ht="30.75" customHeight="1" x14ac:dyDescent="0.3">
      <c r="B23" s="32" t="str">
        <f>+RESUMEN!B45</f>
        <v>07.03.03</v>
      </c>
      <c r="C23" s="33" t="str">
        <f>+RESUMEN!C45</f>
        <v>FACEPLATE SIMPLE</v>
      </c>
      <c r="D23" s="34" t="str">
        <f>+RESUMEN!D45</f>
        <v>und</v>
      </c>
      <c r="E23" s="34"/>
      <c r="F23" s="35"/>
      <c r="G23" s="35"/>
      <c r="H23" s="35"/>
      <c r="I23" s="35"/>
      <c r="J23" s="36">
        <f>SUM(E24:I28)</f>
        <v>572</v>
      </c>
      <c r="K23" s="141"/>
      <c r="L23" s="142"/>
      <c r="M23" s="142"/>
      <c r="N23" s="142"/>
      <c r="O23" s="142"/>
      <c r="P23" s="142"/>
      <c r="Q23" s="142"/>
      <c r="R23" s="142"/>
      <c r="S23" s="142"/>
      <c r="T23" s="142"/>
    </row>
    <row r="24" spans="2:20" s="82" customFormat="1" ht="18.75" customHeight="1" x14ac:dyDescent="0.3">
      <c r="B24" s="52"/>
      <c r="C24" s="182" t="s">
        <v>443</v>
      </c>
      <c r="D24" s="59"/>
      <c r="E24" s="61"/>
      <c r="F24" s="61"/>
      <c r="G24" s="61"/>
      <c r="H24" s="61"/>
      <c r="I24" s="61"/>
      <c r="J24" s="56"/>
      <c r="K24" s="140"/>
    </row>
    <row r="25" spans="2:20" ht="18.75" customHeight="1" x14ac:dyDescent="0.3">
      <c r="B25" s="37"/>
      <c r="C25" s="183" t="s">
        <v>476</v>
      </c>
      <c r="D25" s="69"/>
      <c r="E25" s="57">
        <v>1</v>
      </c>
      <c r="F25" s="58">
        <f>254+9</f>
        <v>263</v>
      </c>
      <c r="G25" s="57"/>
      <c r="H25" s="201"/>
      <c r="I25" s="103"/>
      <c r="J25" s="42"/>
    </row>
    <row r="26" spans="2:20" s="82" customFormat="1" ht="18.75" customHeight="1" x14ac:dyDescent="0.3">
      <c r="B26" s="37"/>
      <c r="C26" s="183" t="s">
        <v>477</v>
      </c>
      <c r="D26" s="69"/>
      <c r="E26" s="57"/>
      <c r="F26" s="58"/>
      <c r="G26" s="57">
        <v>197</v>
      </c>
      <c r="H26" s="201"/>
      <c r="I26" s="63"/>
      <c r="J26" s="42"/>
      <c r="K26" s="140"/>
    </row>
    <row r="27" spans="2:20" s="82" customFormat="1" ht="18.75" customHeight="1" x14ac:dyDescent="0.3">
      <c r="B27" s="37"/>
      <c r="C27" s="183" t="s">
        <v>478</v>
      </c>
      <c r="D27" s="69"/>
      <c r="E27" s="91"/>
      <c r="F27" s="187"/>
      <c r="G27" s="91"/>
      <c r="H27" s="202">
        <v>110</v>
      </c>
      <c r="I27" s="63">
        <v>1</v>
      </c>
      <c r="J27" s="42"/>
      <c r="K27" s="140"/>
    </row>
    <row r="28" spans="2:20" s="82" customFormat="1" ht="18.75" customHeight="1" x14ac:dyDescent="0.25">
      <c r="B28" s="37"/>
      <c r="C28" s="38"/>
      <c r="D28" s="39"/>
      <c r="E28" s="39"/>
      <c r="F28" s="40"/>
      <c r="G28" s="40"/>
      <c r="H28" s="40"/>
      <c r="I28" s="40"/>
      <c r="J28" s="42"/>
      <c r="K28" s="4"/>
    </row>
    <row r="29" spans="2:20" s="13" customFormat="1" ht="35.25" customHeight="1" x14ac:dyDescent="0.3">
      <c r="B29" s="32" t="str">
        <f>+RESUMEN!B46</f>
        <v>07.03.04</v>
      </c>
      <c r="C29" s="45" t="str">
        <f>+RESUMEN!C46</f>
        <v>FACEPLATE DOBLE</v>
      </c>
      <c r="D29" s="34" t="str">
        <f>+RESUMEN!D46</f>
        <v>und</v>
      </c>
      <c r="E29" s="34"/>
      <c r="F29" s="35"/>
      <c r="G29" s="35"/>
      <c r="H29" s="35"/>
      <c r="I29" s="35"/>
      <c r="J29" s="36">
        <f>SUM(E30:I34)</f>
        <v>237</v>
      </c>
      <c r="K29" s="4"/>
      <c r="L29" s="142"/>
      <c r="M29" s="142"/>
      <c r="N29" s="142"/>
      <c r="O29" s="142"/>
      <c r="P29" s="142"/>
      <c r="Q29" s="142"/>
      <c r="R29" s="142"/>
      <c r="S29" s="142"/>
      <c r="T29" s="142"/>
    </row>
    <row r="30" spans="2:20" s="82" customFormat="1" ht="18.75" customHeight="1" x14ac:dyDescent="0.25">
      <c r="B30" s="52"/>
      <c r="C30" s="182" t="s">
        <v>443</v>
      </c>
      <c r="D30" s="59"/>
      <c r="E30" s="61"/>
      <c r="F30" s="61"/>
      <c r="G30" s="61"/>
      <c r="H30" s="61"/>
      <c r="I30" s="61"/>
      <c r="J30" s="56"/>
      <c r="K30" s="4"/>
    </row>
    <row r="31" spans="2:20" s="82" customFormat="1" ht="18.75" customHeight="1" x14ac:dyDescent="0.25">
      <c r="B31" s="88"/>
      <c r="C31" s="183" t="s">
        <v>476</v>
      </c>
      <c r="D31" s="69"/>
      <c r="E31" s="57"/>
      <c r="F31" s="58">
        <v>90</v>
      </c>
      <c r="G31" s="57"/>
      <c r="H31" s="201"/>
      <c r="I31" s="103"/>
      <c r="J31" s="92"/>
      <c r="K31" s="4"/>
    </row>
    <row r="32" spans="2:20" s="82" customFormat="1" ht="18.75" customHeight="1" x14ac:dyDescent="0.25">
      <c r="B32" s="88"/>
      <c r="C32" s="183" t="s">
        <v>477</v>
      </c>
      <c r="D32" s="69"/>
      <c r="E32" s="57"/>
      <c r="F32" s="58"/>
      <c r="G32" s="57">
        <v>86</v>
      </c>
      <c r="H32" s="201"/>
      <c r="I32" s="63"/>
      <c r="J32" s="92"/>
      <c r="K32" s="4"/>
    </row>
    <row r="33" spans="2:20" s="82" customFormat="1" ht="18.75" customHeight="1" x14ac:dyDescent="0.25">
      <c r="B33" s="88"/>
      <c r="C33" s="183" t="s">
        <v>478</v>
      </c>
      <c r="D33" s="69"/>
      <c r="E33" s="91"/>
      <c r="F33" s="187"/>
      <c r="G33" s="91"/>
      <c r="H33" s="202">
        <v>61</v>
      </c>
      <c r="I33" s="63"/>
      <c r="J33" s="92"/>
      <c r="K33" s="4"/>
    </row>
    <row r="34" spans="2:20" ht="18.75" customHeight="1" x14ac:dyDescent="0.3">
      <c r="B34" s="37"/>
      <c r="C34" s="44"/>
      <c r="D34" s="39"/>
      <c r="E34" s="39"/>
      <c r="F34" s="40"/>
      <c r="G34" s="40"/>
      <c r="H34" s="40"/>
      <c r="I34" s="40"/>
      <c r="J34" s="42"/>
    </row>
    <row r="35" spans="2:20" s="13" customFormat="1" ht="35.25" customHeight="1" x14ac:dyDescent="0.3">
      <c r="B35" s="32" t="str">
        <f>+RESUMEN!B47</f>
        <v>07.03.05</v>
      </c>
      <c r="C35" s="45" t="str">
        <f>+RESUMEN!C47</f>
        <v>PATCH CORD S/FTP, PARA ÁREA DE TRABAJO</v>
      </c>
      <c r="D35" s="34" t="str">
        <f>+RESUMEN!D47</f>
        <v>und</v>
      </c>
      <c r="E35" s="34"/>
      <c r="F35" s="35"/>
      <c r="G35" s="35"/>
      <c r="H35" s="35"/>
      <c r="I35" s="35"/>
      <c r="J35" s="36">
        <f>SUM(E36:I40)</f>
        <v>1046</v>
      </c>
      <c r="K35" s="141"/>
      <c r="L35" s="142"/>
      <c r="M35" s="142"/>
      <c r="N35" s="142"/>
      <c r="O35" s="142"/>
      <c r="P35" s="142"/>
      <c r="Q35" s="142"/>
      <c r="R35" s="142"/>
      <c r="S35" s="142"/>
      <c r="T35" s="142"/>
    </row>
    <row r="36" spans="2:20" s="82" customFormat="1" ht="18.75" customHeight="1" x14ac:dyDescent="0.3">
      <c r="B36" s="52"/>
      <c r="C36" s="182" t="s">
        <v>443</v>
      </c>
      <c r="D36" s="54"/>
      <c r="E36" s="63"/>
      <c r="F36" s="63"/>
      <c r="G36" s="63"/>
      <c r="H36" s="63"/>
      <c r="I36" s="63"/>
      <c r="J36" s="56"/>
      <c r="K36" s="140"/>
    </row>
    <row r="37" spans="2:20" ht="18.75" customHeight="1" x14ac:dyDescent="0.3">
      <c r="B37" s="37"/>
      <c r="C37" s="183" t="s">
        <v>476</v>
      </c>
      <c r="D37" s="69"/>
      <c r="E37" s="184">
        <v>1</v>
      </c>
      <c r="F37" s="58">
        <v>443</v>
      </c>
      <c r="G37" s="57"/>
      <c r="H37" s="185"/>
      <c r="I37" s="103"/>
      <c r="J37" s="42"/>
    </row>
    <row r="38" spans="2:20" s="82" customFormat="1" ht="18.75" customHeight="1" x14ac:dyDescent="0.3">
      <c r="B38" s="37"/>
      <c r="C38" s="183" t="s">
        <v>477</v>
      </c>
      <c r="D38" s="69"/>
      <c r="E38" s="184"/>
      <c r="F38" s="58"/>
      <c r="G38" s="57">
        <v>369</v>
      </c>
      <c r="H38" s="185"/>
      <c r="I38" s="63"/>
      <c r="J38" s="42"/>
      <c r="K38" s="140"/>
    </row>
    <row r="39" spans="2:20" s="82" customFormat="1" ht="18.75" customHeight="1" x14ac:dyDescent="0.3">
      <c r="B39" s="37"/>
      <c r="C39" s="183" t="s">
        <v>478</v>
      </c>
      <c r="D39" s="69"/>
      <c r="E39" s="186"/>
      <c r="F39" s="187"/>
      <c r="G39" s="91"/>
      <c r="H39" s="188">
        <v>232</v>
      </c>
      <c r="I39" s="63">
        <v>1</v>
      </c>
      <c r="J39" s="42"/>
      <c r="K39" s="140"/>
    </row>
    <row r="40" spans="2:20" ht="18.75" customHeight="1" x14ac:dyDescent="0.3">
      <c r="B40" s="37"/>
      <c r="C40" s="44"/>
      <c r="D40" s="39"/>
      <c r="E40" s="39"/>
      <c r="F40" s="40"/>
      <c r="G40" s="40"/>
      <c r="H40" s="40"/>
      <c r="I40" s="40"/>
      <c r="J40" s="42"/>
    </row>
    <row r="41" spans="2:20" s="13" customFormat="1" ht="38.25" customHeight="1" x14ac:dyDescent="0.3">
      <c r="B41" s="32" t="str">
        <f>+RESUMEN!B48</f>
        <v>07.03.06</v>
      </c>
      <c r="C41" s="45" t="str">
        <f>+RESUMEN!C48</f>
        <v>PATCH CORD S/FTP, PARA GABINETE DE TELECOMUNICACIONES</v>
      </c>
      <c r="D41" s="34" t="str">
        <f>+RESUMEN!D48</f>
        <v>und</v>
      </c>
      <c r="E41" s="34"/>
      <c r="F41" s="35"/>
      <c r="G41" s="35"/>
      <c r="H41" s="35"/>
      <c r="I41" s="35"/>
      <c r="J41" s="36">
        <f>SUM(E42:I46)</f>
        <v>1046</v>
      </c>
      <c r="K41" s="141"/>
      <c r="L41" s="142"/>
      <c r="M41" s="142"/>
      <c r="N41" s="142"/>
      <c r="O41" s="142"/>
      <c r="P41" s="142"/>
      <c r="Q41" s="142"/>
      <c r="R41" s="142"/>
      <c r="S41" s="142"/>
      <c r="T41" s="142"/>
    </row>
    <row r="42" spans="2:20" s="82" customFormat="1" ht="18.75" customHeight="1" x14ac:dyDescent="0.3">
      <c r="B42" s="52"/>
      <c r="C42" s="182" t="s">
        <v>443</v>
      </c>
      <c r="D42" s="54"/>
      <c r="E42" s="63"/>
      <c r="F42" s="63"/>
      <c r="G42" s="63"/>
      <c r="H42" s="63"/>
      <c r="I42" s="63"/>
      <c r="J42" s="56"/>
      <c r="K42" s="140"/>
    </row>
    <row r="43" spans="2:20" ht="18.75" customHeight="1" x14ac:dyDescent="0.3">
      <c r="B43" s="37"/>
      <c r="C43" s="183" t="s">
        <v>476</v>
      </c>
      <c r="D43" s="69"/>
      <c r="E43" s="184">
        <v>1</v>
      </c>
      <c r="F43" s="58">
        <v>443</v>
      </c>
      <c r="G43" s="57"/>
      <c r="H43" s="185"/>
      <c r="I43" s="103"/>
      <c r="J43" s="42"/>
    </row>
    <row r="44" spans="2:20" s="82" customFormat="1" ht="18.75" customHeight="1" x14ac:dyDescent="0.3">
      <c r="B44" s="37"/>
      <c r="C44" s="183" t="s">
        <v>477</v>
      </c>
      <c r="D44" s="69"/>
      <c r="E44" s="184"/>
      <c r="F44" s="58"/>
      <c r="G44" s="57">
        <v>369</v>
      </c>
      <c r="H44" s="185"/>
      <c r="I44" s="63"/>
      <c r="J44" s="42"/>
      <c r="K44" s="140"/>
    </row>
    <row r="45" spans="2:20" s="82" customFormat="1" ht="18.75" customHeight="1" x14ac:dyDescent="0.3">
      <c r="B45" s="37"/>
      <c r="C45" s="183" t="s">
        <v>478</v>
      </c>
      <c r="D45" s="69"/>
      <c r="E45" s="186"/>
      <c r="F45" s="187"/>
      <c r="G45" s="91"/>
      <c r="H45" s="188">
        <v>232</v>
      </c>
      <c r="I45" s="63">
        <v>1</v>
      </c>
      <c r="J45" s="42"/>
      <c r="K45" s="140"/>
    </row>
    <row r="46" spans="2:20" ht="18.75" customHeight="1" x14ac:dyDescent="0.3">
      <c r="B46" s="46"/>
      <c r="C46" s="62"/>
      <c r="D46" s="48"/>
      <c r="E46" s="48"/>
      <c r="F46" s="49"/>
      <c r="G46" s="49"/>
      <c r="H46" s="49"/>
      <c r="I46" s="49"/>
      <c r="J46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P7 B9:P12 E8:I8 K8:P8 B28:P30 B25:D25 F25:P25 B22:P24 B19:D19 J19:P19 B18:D18 J18:P18 B26:F26 H26:P26 B27:G27 J27:P27 B33:P36 B31:E31 G31:P31 B32:F32 H32:P32 B20:D20 J20:P20 B21:D21 J21:P21 E21:G21 H20:I20 E20:F20 G19:I19 H21:I21 E19:F19 G20 B16:P17 B13:D13 F13:P13 E13 B14:F14 H14:P14 B15:G15 J15:P15 H15:I15 B40:P42 B37:D39 J37:P39 B46:P63 B43:D45 J43:P4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50"/>
  <sheetViews>
    <sheetView zoomScale="80" zoomScaleNormal="80" workbookViewId="0">
      <selection activeCell="G49" sqref="G49:I49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44140625" style="43" customWidth="1"/>
    <col min="5" max="5" width="10.33203125" style="43" customWidth="1"/>
    <col min="6" max="9" width="10" style="43" customWidth="1"/>
    <col min="10" max="16384" width="11.44140625" style="43"/>
  </cols>
  <sheetData>
    <row r="2" spans="2:11" ht="19.2" customHeight="1" x14ac:dyDescent="0.35">
      <c r="B2" s="236" t="str">
        <f>+'CABLEADO HORIZONTAL'!B2:J2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1" s="97" customFormat="1" ht="7.2" customHeight="1" x14ac:dyDescent="0.3">
      <c r="B3" s="14"/>
      <c r="C3" s="107"/>
      <c r="D3" s="107"/>
      <c r="E3" s="107"/>
      <c r="F3" s="108"/>
      <c r="G3" s="108"/>
      <c r="H3" s="108"/>
      <c r="I3" s="108"/>
      <c r="J3" s="107"/>
      <c r="K3" s="96"/>
    </row>
    <row r="4" spans="2:11" s="97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96"/>
    </row>
    <row r="5" spans="2:11" s="97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96"/>
    </row>
    <row r="6" spans="2:11" s="97" customFormat="1" ht="9" customHeight="1" x14ac:dyDescent="0.3">
      <c r="B6" s="9"/>
      <c r="C6" s="9"/>
      <c r="D6" s="9"/>
      <c r="E6" s="9"/>
      <c r="F6" s="9"/>
      <c r="G6" s="9"/>
      <c r="H6" s="9"/>
      <c r="I6" s="9"/>
      <c r="J6" s="9"/>
      <c r="K6" s="96"/>
    </row>
    <row r="7" spans="2:11" s="97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96"/>
    </row>
    <row r="8" spans="2:11" s="97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96"/>
    </row>
    <row r="9" spans="2:11" s="109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110"/>
    </row>
    <row r="10" spans="2:11" ht="23.25" customHeight="1" x14ac:dyDescent="0.25">
      <c r="B10" s="80" t="str">
        <f>+RESUMEN!B49</f>
        <v>07.04</v>
      </c>
      <c r="C10" s="26" t="str">
        <f>+RESUMEN!C49</f>
        <v>GABINETES</v>
      </c>
      <c r="D10" s="27"/>
      <c r="E10" s="27"/>
      <c r="F10" s="28"/>
      <c r="G10" s="28"/>
      <c r="H10" s="28"/>
      <c r="I10" s="28"/>
      <c r="J10" s="29"/>
    </row>
    <row r="11" spans="2:11" s="97" customFormat="1" ht="41.25" customHeight="1" x14ac:dyDescent="0.3">
      <c r="B11" s="32" t="str">
        <f>+RESUMEN!B50</f>
        <v>07.04.01</v>
      </c>
      <c r="C11" s="45" t="str">
        <f>+RESUMEN!C50</f>
        <v>GABINETE DE TELECOMUNICACIONES AUTOSOPORTADO DE 42RU (SALA DE TELECOMUNICACIONES)</v>
      </c>
      <c r="D11" s="34" t="str">
        <f>+RESUMEN!D50</f>
        <v>und</v>
      </c>
      <c r="E11" s="34"/>
      <c r="F11" s="35"/>
      <c r="G11" s="35"/>
      <c r="H11" s="35"/>
      <c r="I11" s="35"/>
      <c r="J11" s="36">
        <f>SUM(E12:I13)</f>
        <v>8</v>
      </c>
      <c r="K11" s="96"/>
    </row>
    <row r="12" spans="2:11" ht="18.75" customHeight="1" x14ac:dyDescent="0.25">
      <c r="B12" s="52"/>
      <c r="C12" s="53" t="s">
        <v>443</v>
      </c>
      <c r="D12" s="65"/>
      <c r="E12" s="61"/>
      <c r="F12" s="72">
        <v>4</v>
      </c>
      <c r="G12" s="72">
        <v>2</v>
      </c>
      <c r="H12" s="72">
        <v>2</v>
      </c>
      <c r="I12" s="72"/>
      <c r="J12" s="56"/>
    </row>
    <row r="13" spans="2:11" ht="18.75" customHeight="1" x14ac:dyDescent="0.25">
      <c r="B13" s="37"/>
      <c r="C13" s="44"/>
      <c r="D13" s="39"/>
      <c r="E13" s="83"/>
      <c r="F13" s="40"/>
      <c r="G13" s="40"/>
      <c r="H13" s="40"/>
      <c r="I13" s="40"/>
      <c r="J13" s="42"/>
    </row>
    <row r="14" spans="2:11" s="97" customFormat="1" ht="39" customHeight="1" x14ac:dyDescent="0.3">
      <c r="B14" s="32" t="str">
        <f>+RESUMEN!B51</f>
        <v>07.04.02</v>
      </c>
      <c r="C14" s="45" t="str">
        <f>+RESUMEN!C51</f>
        <v>GABINETE DE SERVIDORES AUTOSOPORTADO DE 45 RU (CENTRO DE DATOS)</v>
      </c>
      <c r="D14" s="34" t="str">
        <f>+RESUMEN!D51</f>
        <v>und</v>
      </c>
      <c r="E14" s="67"/>
      <c r="F14" s="35"/>
      <c r="G14" s="35"/>
      <c r="H14" s="35"/>
      <c r="I14" s="35"/>
      <c r="J14" s="36">
        <f>SUM(E15:I16)</f>
        <v>6</v>
      </c>
      <c r="K14" s="96"/>
    </row>
    <row r="15" spans="2:11" ht="22.5" customHeight="1" x14ac:dyDescent="0.25">
      <c r="B15" s="52"/>
      <c r="C15" s="53" t="s">
        <v>475</v>
      </c>
      <c r="D15" s="59"/>
      <c r="E15" s="84"/>
      <c r="F15" s="86"/>
      <c r="G15" s="72">
        <v>6</v>
      </c>
      <c r="H15" s="72"/>
      <c r="I15" s="72"/>
      <c r="J15" s="56"/>
    </row>
    <row r="16" spans="2:11" ht="22.5" customHeight="1" x14ac:dyDescent="0.25">
      <c r="B16" s="46"/>
      <c r="C16" s="62"/>
      <c r="D16" s="48"/>
      <c r="E16" s="66"/>
      <c r="F16" s="49"/>
      <c r="G16" s="49"/>
      <c r="H16" s="49"/>
      <c r="I16" s="49"/>
      <c r="J16" s="51"/>
    </row>
    <row r="17" spans="2:11" s="97" customFormat="1" ht="39" customHeight="1" x14ac:dyDescent="0.3">
      <c r="B17" s="32" t="str">
        <f>+RESUMEN!B52</f>
        <v>07.04.03</v>
      </c>
      <c r="C17" s="45" t="str">
        <f>+RESUMEN!C52</f>
        <v>GABINETE DE TELECOMUNICACIONES ADOSADO EN PARED DE 18 RU</v>
      </c>
      <c r="D17" s="34" t="str">
        <f>+RESUMEN!D52</f>
        <v>und</v>
      </c>
      <c r="E17" s="67"/>
      <c r="F17" s="35"/>
      <c r="G17" s="35"/>
      <c r="H17" s="35"/>
      <c r="I17" s="35"/>
      <c r="J17" s="36">
        <f>SUM(E18:I19)</f>
        <v>1</v>
      </c>
      <c r="K17" s="96"/>
    </row>
    <row r="18" spans="2:11" ht="22.5" customHeight="1" x14ac:dyDescent="0.25">
      <c r="B18" s="52"/>
      <c r="C18" s="53" t="s">
        <v>443</v>
      </c>
      <c r="D18" s="59"/>
      <c r="E18" s="84"/>
      <c r="F18" s="72">
        <v>1</v>
      </c>
      <c r="G18" s="72"/>
      <c r="H18" s="72"/>
      <c r="I18" s="72"/>
      <c r="J18" s="56"/>
    </row>
    <row r="19" spans="2:11" ht="22.5" customHeight="1" x14ac:dyDescent="0.25">
      <c r="B19" s="46"/>
      <c r="C19" s="62"/>
      <c r="D19" s="48"/>
      <c r="E19" s="66"/>
      <c r="F19" s="49"/>
      <c r="G19" s="49"/>
      <c r="H19" s="49"/>
      <c r="I19" s="49"/>
      <c r="J19" s="51"/>
    </row>
    <row r="20" spans="2:11" ht="22.5" customHeight="1" x14ac:dyDescent="0.25">
      <c r="B20" s="80" t="str">
        <f>+RESUMEN!B53</f>
        <v>07.05</v>
      </c>
      <c r="C20" s="26" t="str">
        <f>+RESUMEN!C53</f>
        <v>EQUIPOS PASIVOS</v>
      </c>
      <c r="D20" s="27"/>
      <c r="E20" s="27"/>
      <c r="F20" s="28"/>
      <c r="G20" s="28"/>
      <c r="H20" s="28"/>
      <c r="I20" s="28"/>
      <c r="J20" s="29"/>
    </row>
    <row r="21" spans="2:11" s="97" customFormat="1" ht="22.5" customHeight="1" x14ac:dyDescent="0.3">
      <c r="B21" s="32" t="str">
        <f>+RESUMEN!B54</f>
        <v>07.05.01</v>
      </c>
      <c r="C21" s="33" t="str">
        <f>+RESUMEN!C54</f>
        <v>PATCH PANEL DE 24 PUERTOS</v>
      </c>
      <c r="D21" s="34" t="str">
        <f>+RESUMEN!D54</f>
        <v>und</v>
      </c>
      <c r="E21" s="34"/>
      <c r="F21" s="35"/>
      <c r="G21" s="35"/>
      <c r="H21" s="35"/>
      <c r="I21" s="35"/>
      <c r="J21" s="36">
        <f>SUM(E22:I23)</f>
        <v>4</v>
      </c>
      <c r="K21" s="96"/>
    </row>
    <row r="22" spans="2:11" ht="18.75" customHeight="1" x14ac:dyDescent="0.25">
      <c r="B22" s="52"/>
      <c r="C22" s="53" t="s">
        <v>474</v>
      </c>
      <c r="D22" s="65"/>
      <c r="E22" s="61"/>
      <c r="F22" s="72">
        <v>1</v>
      </c>
      <c r="G22" s="72">
        <v>2</v>
      </c>
      <c r="H22" s="72">
        <v>1</v>
      </c>
      <c r="I22" s="72"/>
      <c r="J22" s="56"/>
    </row>
    <row r="23" spans="2:11" ht="18.75" customHeight="1" x14ac:dyDescent="0.25">
      <c r="B23" s="37"/>
      <c r="C23" s="44"/>
      <c r="D23" s="39"/>
      <c r="E23" s="39"/>
      <c r="F23" s="40"/>
      <c r="G23" s="40"/>
      <c r="H23" s="40"/>
      <c r="I23" s="40"/>
      <c r="J23" s="42"/>
    </row>
    <row r="24" spans="2:11" s="97" customFormat="1" ht="22.5" customHeight="1" x14ac:dyDescent="0.3">
      <c r="B24" s="32" t="str">
        <f>+RESUMEN!B55</f>
        <v>07.05.02</v>
      </c>
      <c r="C24" s="33" t="str">
        <f>+RESUMEN!C55</f>
        <v>PATCH PANEL DE 48 PUERTOS</v>
      </c>
      <c r="D24" s="34" t="str">
        <f>+RESUMEN!D55</f>
        <v>und</v>
      </c>
      <c r="E24" s="34"/>
      <c r="F24" s="35"/>
      <c r="G24" s="35"/>
      <c r="H24" s="35"/>
      <c r="I24" s="35"/>
      <c r="J24" s="36">
        <f>SUM(E25:I26)</f>
        <v>21</v>
      </c>
      <c r="K24" s="96"/>
    </row>
    <row r="25" spans="2:11" ht="18.75" customHeight="1" x14ac:dyDescent="0.25">
      <c r="B25" s="52"/>
      <c r="C25" s="53" t="s">
        <v>474</v>
      </c>
      <c r="D25" s="59"/>
      <c r="E25" s="84"/>
      <c r="F25" s="72">
        <v>9</v>
      </c>
      <c r="G25" s="72">
        <v>7</v>
      </c>
      <c r="H25" s="72">
        <v>5</v>
      </c>
      <c r="I25" s="72"/>
      <c r="J25" s="56"/>
    </row>
    <row r="26" spans="2:11" ht="18.75" customHeight="1" x14ac:dyDescent="0.25">
      <c r="B26" s="46"/>
      <c r="C26" s="62"/>
      <c r="D26" s="48"/>
      <c r="E26" s="48"/>
      <c r="F26" s="49"/>
      <c r="G26" s="49"/>
      <c r="H26" s="49"/>
      <c r="I26" s="49"/>
      <c r="J26" s="51"/>
    </row>
    <row r="27" spans="2:11" s="97" customFormat="1" ht="22.5" customHeight="1" x14ac:dyDescent="0.3">
      <c r="B27" s="32" t="str">
        <f>+RESUMEN!B56</f>
        <v>07.05.03</v>
      </c>
      <c r="C27" s="33" t="str">
        <f>+RESUMEN!C56</f>
        <v>ORDENADOR HORIZONTAL DE CABLES DE 1RU</v>
      </c>
      <c r="D27" s="34" t="str">
        <f>+RESUMEN!D56</f>
        <v>und</v>
      </c>
      <c r="E27" s="34"/>
      <c r="F27" s="35"/>
      <c r="G27" s="35"/>
      <c r="H27" s="35"/>
      <c r="I27" s="35"/>
      <c r="J27" s="36">
        <f>SUM(E28:I29)</f>
        <v>4</v>
      </c>
      <c r="K27" s="96"/>
    </row>
    <row r="28" spans="2:11" ht="18.75" customHeight="1" x14ac:dyDescent="0.25">
      <c r="B28" s="37"/>
      <c r="C28" s="53" t="s">
        <v>474</v>
      </c>
      <c r="D28" s="39"/>
      <c r="E28" s="90">
        <f>+E22</f>
        <v>0</v>
      </c>
      <c r="F28" s="90">
        <f>+F22</f>
        <v>1</v>
      </c>
      <c r="G28" s="90">
        <f t="shared" ref="G28:I28" si="0">+G22</f>
        <v>2</v>
      </c>
      <c r="H28" s="90">
        <f t="shared" si="0"/>
        <v>1</v>
      </c>
      <c r="I28" s="90">
        <f t="shared" si="0"/>
        <v>0</v>
      </c>
      <c r="J28" s="42"/>
    </row>
    <row r="29" spans="2:11" ht="18.75" customHeight="1" x14ac:dyDescent="0.25">
      <c r="B29" s="37"/>
      <c r="C29" s="89"/>
      <c r="D29" s="39"/>
      <c r="E29" s="39"/>
      <c r="F29" s="90"/>
      <c r="G29" s="90"/>
      <c r="H29" s="90"/>
      <c r="I29" s="90"/>
      <c r="J29" s="42"/>
    </row>
    <row r="30" spans="2:11" s="97" customFormat="1" ht="22.5" customHeight="1" x14ac:dyDescent="0.3">
      <c r="B30" s="32" t="str">
        <f>+RESUMEN!B57</f>
        <v>07.05.04</v>
      </c>
      <c r="C30" s="33" t="str">
        <f>+RESUMEN!C57</f>
        <v>ORDENADOR HORIZONTAL DE CABLES DE 2RU</v>
      </c>
      <c r="D30" s="34" t="str">
        <f>+RESUMEN!D57</f>
        <v>und</v>
      </c>
      <c r="E30" s="34"/>
      <c r="F30" s="35"/>
      <c r="G30" s="35"/>
      <c r="H30" s="35"/>
      <c r="I30" s="35"/>
      <c r="J30" s="36">
        <f>SUM(E31:I32)</f>
        <v>21</v>
      </c>
      <c r="K30" s="96"/>
    </row>
    <row r="31" spans="2:11" ht="18.75" customHeight="1" x14ac:dyDescent="0.25">
      <c r="B31" s="52"/>
      <c r="C31" s="53" t="s">
        <v>474</v>
      </c>
      <c r="D31" s="59"/>
      <c r="E31" s="84">
        <f>+E25</f>
        <v>0</v>
      </c>
      <c r="F31" s="84">
        <f t="shared" ref="F31:I31" si="1">+F25</f>
        <v>9</v>
      </c>
      <c r="G31" s="84">
        <f t="shared" si="1"/>
        <v>7</v>
      </c>
      <c r="H31" s="84">
        <f t="shared" si="1"/>
        <v>5</v>
      </c>
      <c r="I31" s="84">
        <f t="shared" si="1"/>
        <v>0</v>
      </c>
      <c r="J31" s="56"/>
    </row>
    <row r="32" spans="2:11" ht="18.75" customHeight="1" x14ac:dyDescent="0.25">
      <c r="B32" s="37"/>
      <c r="C32" s="89"/>
      <c r="D32" s="39"/>
      <c r="E32" s="39"/>
      <c r="F32" s="90"/>
      <c r="G32" s="90"/>
      <c r="H32" s="90"/>
      <c r="I32" s="90"/>
      <c r="J32" s="42"/>
    </row>
    <row r="33" spans="2:11" s="97" customFormat="1" ht="22.5" customHeight="1" x14ac:dyDescent="0.3">
      <c r="B33" s="32" t="str">
        <f>+RESUMEN!B58</f>
        <v>07.05.05</v>
      </c>
      <c r="C33" s="33" t="str">
        <f>+RESUMEN!C58</f>
        <v>ORDENADOR VERTICAL</v>
      </c>
      <c r="D33" s="34" t="str">
        <f>+RESUMEN!D58</f>
        <v>und</v>
      </c>
      <c r="E33" s="34"/>
      <c r="F33" s="35"/>
      <c r="G33" s="35"/>
      <c r="H33" s="35"/>
      <c r="I33" s="35"/>
      <c r="J33" s="36">
        <f>SUM(E34:I35)</f>
        <v>14</v>
      </c>
      <c r="K33" s="96"/>
    </row>
    <row r="34" spans="2:11" ht="18.75" customHeight="1" x14ac:dyDescent="0.25">
      <c r="B34" s="52"/>
      <c r="C34" s="53" t="s">
        <v>474</v>
      </c>
      <c r="D34" s="59"/>
      <c r="E34" s="84"/>
      <c r="F34" s="72">
        <v>4</v>
      </c>
      <c r="G34" s="72">
        <v>8</v>
      </c>
      <c r="H34" s="72">
        <v>2</v>
      </c>
      <c r="I34" s="72"/>
      <c r="J34" s="56"/>
    </row>
    <row r="35" spans="2:11" ht="18.75" customHeight="1" x14ac:dyDescent="0.25">
      <c r="B35" s="37"/>
      <c r="C35" s="89"/>
      <c r="D35" s="39"/>
      <c r="E35" s="39"/>
      <c r="F35" s="90"/>
      <c r="G35" s="90"/>
      <c r="H35" s="90"/>
      <c r="I35" s="90"/>
      <c r="J35" s="42"/>
    </row>
    <row r="36" spans="2:11" ht="22.5" customHeight="1" x14ac:dyDescent="0.25">
      <c r="B36" s="80" t="str">
        <f>+RESUMEN!B59</f>
        <v>07.06</v>
      </c>
      <c r="C36" s="26" t="str">
        <f>+RESUMEN!C59</f>
        <v xml:space="preserve">UNIDAD DE DISTRIBUCIÓN DE ENERGÍA (PDU) </v>
      </c>
      <c r="D36" s="27"/>
      <c r="E36" s="27"/>
      <c r="F36" s="28"/>
      <c r="G36" s="28"/>
      <c r="H36" s="28"/>
      <c r="I36" s="28"/>
      <c r="J36" s="29"/>
    </row>
    <row r="37" spans="2:11" s="97" customFormat="1" ht="39" customHeight="1" x14ac:dyDescent="0.3">
      <c r="B37" s="32" t="str">
        <f>+RESUMEN!B60</f>
        <v>07.06.01</v>
      </c>
      <c r="C37" s="45" t="str">
        <f>+RESUMEN!C60</f>
        <v xml:space="preserve">UNIDAD DE DISTRIBUCIÓN DE ENERGÍA (PDU) HORIZONTAL, MONOFÁSICA, PARA GABINETES DE TELECOMUNICACIONES </v>
      </c>
      <c r="D37" s="34" t="str">
        <f>+RESUMEN!D60</f>
        <v>und</v>
      </c>
      <c r="E37" s="34"/>
      <c r="F37" s="35"/>
      <c r="G37" s="35"/>
      <c r="H37" s="35"/>
      <c r="I37" s="35"/>
      <c r="J37" s="36">
        <f>SUM(E38:I39)</f>
        <v>8</v>
      </c>
      <c r="K37" s="96"/>
    </row>
    <row r="38" spans="2:11" ht="18.75" customHeight="1" x14ac:dyDescent="0.25">
      <c r="B38" s="52"/>
      <c r="C38" s="53" t="s">
        <v>474</v>
      </c>
      <c r="D38" s="65"/>
      <c r="E38" s="61"/>
      <c r="F38" s="72">
        <v>4</v>
      </c>
      <c r="G38" s="72">
        <v>2</v>
      </c>
      <c r="H38" s="72">
        <v>2</v>
      </c>
      <c r="I38" s="72"/>
      <c r="J38" s="56"/>
    </row>
    <row r="39" spans="2:11" ht="18.75" customHeight="1" x14ac:dyDescent="0.25">
      <c r="B39" s="37"/>
      <c r="C39" s="44"/>
      <c r="D39" s="39"/>
      <c r="E39" s="39"/>
      <c r="F39" s="40"/>
      <c r="G39" s="40"/>
      <c r="H39" s="40"/>
      <c r="I39" s="40"/>
      <c r="J39" s="42"/>
    </row>
    <row r="40" spans="2:11" s="97" customFormat="1" ht="39.75" customHeight="1" x14ac:dyDescent="0.3">
      <c r="B40" s="32" t="str">
        <f>+RESUMEN!B61</f>
        <v>07.06.02</v>
      </c>
      <c r="C40" s="45" t="str">
        <f>+RESUMEN!C61</f>
        <v>UNIDAD DE DISTRIBUCIÓN DE ENERGÍA (PDU)  VERTICAL,  MONOFÁSICA,  PARA GABINETES CENTRO DE DATOS</v>
      </c>
      <c r="D40" s="34" t="str">
        <f>+RESUMEN!D61</f>
        <v>und</v>
      </c>
      <c r="E40" s="34"/>
      <c r="F40" s="35"/>
      <c r="G40" s="35"/>
      <c r="H40" s="35"/>
      <c r="I40" s="35"/>
      <c r="J40" s="36">
        <f>SUM(E41:I42)</f>
        <v>12</v>
      </c>
      <c r="K40" s="96"/>
    </row>
    <row r="41" spans="2:11" ht="18.75" customHeight="1" x14ac:dyDescent="0.25">
      <c r="B41" s="52"/>
      <c r="C41" s="53" t="s">
        <v>474</v>
      </c>
      <c r="D41" s="59"/>
      <c r="E41" s="84"/>
      <c r="F41" s="72"/>
      <c r="G41" s="72">
        <v>12</v>
      </c>
      <c r="H41" s="72"/>
      <c r="I41" s="72"/>
      <c r="J41" s="56"/>
    </row>
    <row r="42" spans="2:11" ht="18.75" customHeight="1" x14ac:dyDescent="0.25">
      <c r="B42" s="46"/>
      <c r="C42" s="62"/>
      <c r="D42" s="48"/>
      <c r="E42" s="48"/>
      <c r="F42" s="49"/>
      <c r="G42" s="49"/>
      <c r="H42" s="49"/>
      <c r="I42" s="49"/>
      <c r="J42" s="51"/>
    </row>
    <row r="43" spans="2:11" ht="23.25" customHeight="1" x14ac:dyDescent="0.25">
      <c r="B43" s="80" t="str">
        <f>+RESUMEN!B62</f>
        <v>07.07</v>
      </c>
      <c r="C43" s="26" t="str">
        <f>+RESUMEN!C62</f>
        <v>UPS MONOFASICO DE 5KVA</v>
      </c>
      <c r="D43" s="27"/>
      <c r="E43" s="27"/>
      <c r="F43" s="28"/>
      <c r="G43" s="28"/>
      <c r="H43" s="28"/>
      <c r="I43" s="28"/>
      <c r="J43" s="29"/>
    </row>
    <row r="44" spans="2:11" s="97" customFormat="1" ht="33" customHeight="1" x14ac:dyDescent="0.3">
      <c r="B44" s="32" t="str">
        <f>+RESUMEN!B63</f>
        <v>07.07.01</v>
      </c>
      <c r="C44" s="45" t="str">
        <f>+RESUMEN!C63</f>
        <v>UPS MONOFASICO DE 5KVA PARA GABINETES DE TELECOMUNICACIONES</v>
      </c>
      <c r="D44" s="34" t="str">
        <f>+RESUMEN!D61</f>
        <v>und</v>
      </c>
      <c r="E44" s="34"/>
      <c r="F44" s="35"/>
      <c r="G44" s="35"/>
      <c r="H44" s="35"/>
      <c r="I44" s="35"/>
      <c r="J44" s="36">
        <f>SUM(E44:I46)</f>
        <v>15</v>
      </c>
      <c r="K44" s="96"/>
    </row>
    <row r="45" spans="2:11" s="97" customFormat="1" ht="18.75" customHeight="1" x14ac:dyDescent="0.3">
      <c r="B45" s="52"/>
      <c r="C45" s="53" t="s">
        <v>323</v>
      </c>
      <c r="D45" s="65"/>
      <c r="E45" s="61"/>
      <c r="F45" s="60">
        <v>5</v>
      </c>
      <c r="G45" s="60">
        <v>8</v>
      </c>
      <c r="H45" s="60">
        <v>2</v>
      </c>
      <c r="I45" s="60"/>
      <c r="J45" s="56"/>
      <c r="K45" s="96"/>
    </row>
    <row r="46" spans="2:11" ht="18.75" customHeight="1" x14ac:dyDescent="0.25">
      <c r="B46" s="46"/>
      <c r="C46" s="62"/>
      <c r="D46" s="48"/>
      <c r="E46" s="48"/>
      <c r="F46" s="49"/>
      <c r="G46" s="49"/>
      <c r="H46" s="49"/>
      <c r="I46" s="49"/>
      <c r="J46" s="51"/>
    </row>
    <row r="47" spans="2:11" ht="23.25" customHeight="1" x14ac:dyDescent="0.25">
      <c r="B47" s="80" t="str">
        <f>+RESUMEN!B64</f>
        <v>07.08</v>
      </c>
      <c r="C47" s="26" t="str">
        <f>+RESUMEN!C64</f>
        <v>CERTIFICACION DE CABLEADO ESTRUCTURADO</v>
      </c>
      <c r="D47" s="27"/>
      <c r="E47" s="27"/>
      <c r="F47" s="28"/>
      <c r="G47" s="28"/>
      <c r="H47" s="28"/>
      <c r="I47" s="28"/>
      <c r="J47" s="29"/>
    </row>
    <row r="48" spans="2:11" s="97" customFormat="1" ht="23.25" customHeight="1" x14ac:dyDescent="0.3">
      <c r="B48" s="32" t="str">
        <f>+RESUMEN!B65</f>
        <v>07.08.01</v>
      </c>
      <c r="C48" s="45" t="str">
        <f>+RESUMEN!C65</f>
        <v>SC CERTIFICACIÓN DE PRUEBAS DE RED.</v>
      </c>
      <c r="D48" s="34" t="str">
        <f>+RESUMEN!D65</f>
        <v>Glb</v>
      </c>
      <c r="E48" s="34"/>
      <c r="F48" s="35"/>
      <c r="G48" s="35"/>
      <c r="H48" s="35"/>
      <c r="I48" s="35"/>
      <c r="J48" s="36">
        <f>SUM(E48:I50)</f>
        <v>1</v>
      </c>
      <c r="K48" s="96"/>
    </row>
    <row r="49" spans="2:11" s="97" customFormat="1" ht="18.75" customHeight="1" x14ac:dyDescent="0.3">
      <c r="B49" s="52"/>
      <c r="C49" s="53" t="s">
        <v>323</v>
      </c>
      <c r="D49" s="65"/>
      <c r="E49" s="60"/>
      <c r="F49" s="60">
        <v>1</v>
      </c>
      <c r="G49" s="60"/>
      <c r="H49" s="60"/>
      <c r="I49" s="60"/>
      <c r="J49" s="56"/>
      <c r="K49" s="96"/>
    </row>
    <row r="50" spans="2:11" ht="18.75" customHeight="1" x14ac:dyDescent="0.25">
      <c r="B50" s="46"/>
      <c r="C50" s="62"/>
      <c r="D50" s="48"/>
      <c r="E50" s="48"/>
      <c r="F50" s="49"/>
      <c r="G50" s="49"/>
      <c r="H50" s="49"/>
      <c r="I50" s="49"/>
      <c r="J50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L7 B9:L37 E8:I8 K8:L8 B39:L48 B38:E38 I38:L38 B50:L56 B49:D49 J49:L4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40"/>
  <sheetViews>
    <sheetView zoomScale="80" zoomScaleNormal="80" workbookViewId="0">
      <selection activeCell="F38" sqref="F38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9.33203125" style="43" customWidth="1"/>
    <col min="5" max="5" width="10" style="43" customWidth="1"/>
    <col min="6" max="9" width="9.88671875" style="43" customWidth="1"/>
    <col min="10" max="16384" width="11.44140625" style="43"/>
  </cols>
  <sheetData>
    <row r="2" spans="2:12" ht="26.4" customHeight="1" x14ac:dyDescent="0.35">
      <c r="B2" s="236" t="str">
        <f>+'GABINETE-EQP PASIVOS'!B2:J2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9" customHeight="1" x14ac:dyDescent="0.3">
      <c r="B3" s="9"/>
      <c r="C3" s="10"/>
      <c r="D3" s="10"/>
      <c r="E3" s="10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7.2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0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0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80" t="str">
        <f>+RESUMEN!B66</f>
        <v>07.09</v>
      </c>
      <c r="C10" s="26" t="str">
        <f>+RESUMEN!C66</f>
        <v>SISTEMA DE TELEFONÍA IP</v>
      </c>
      <c r="D10" s="27"/>
      <c r="E10" s="27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+RESUMEN!B67</f>
        <v>07.09.01</v>
      </c>
      <c r="C11" s="45" t="str">
        <f>+RESUMEN!C67</f>
        <v>CENTRAL DE TELEFONÍA IP</v>
      </c>
      <c r="D11" s="34" t="str">
        <f>+RESUMEN!D67</f>
        <v>und</v>
      </c>
      <c r="E11" s="34"/>
      <c r="F11" s="35"/>
      <c r="G11" s="35"/>
      <c r="H11" s="35"/>
      <c r="I11" s="35"/>
      <c r="J11" s="36">
        <f>SUM(E12:I13)</f>
        <v>1</v>
      </c>
      <c r="K11" s="12"/>
      <c r="L11" s="12"/>
    </row>
    <row r="12" spans="2:12" ht="18.75" customHeight="1" x14ac:dyDescent="0.25">
      <c r="B12" s="52"/>
      <c r="C12" s="53" t="s">
        <v>479</v>
      </c>
      <c r="D12" s="59"/>
      <c r="E12" s="84"/>
      <c r="F12" s="86"/>
      <c r="G12" s="72">
        <v>1</v>
      </c>
      <c r="H12" s="86"/>
      <c r="I12" s="86"/>
      <c r="J12" s="56"/>
    </row>
    <row r="13" spans="2:12" ht="18.75" customHeight="1" x14ac:dyDescent="0.25">
      <c r="B13" s="46"/>
      <c r="C13" s="47"/>
      <c r="D13" s="48"/>
      <c r="E13" s="66"/>
      <c r="F13" s="49"/>
      <c r="G13" s="105"/>
      <c r="H13" s="49"/>
      <c r="I13" s="49"/>
      <c r="J13" s="51"/>
    </row>
    <row r="14" spans="2:12" s="13" customFormat="1" ht="40.5" customHeight="1" x14ac:dyDescent="0.3">
      <c r="B14" s="32" t="str">
        <f>+RESUMEN!B68</f>
        <v>07.09.02</v>
      </c>
      <c r="C14" s="45" t="str">
        <f>+RESUMEN!C68</f>
        <v>SISTEMA DE ADMINISTRACIÓN DE LA CENTRAL TELEFÓNICA (SOFTWARE DE GESTIÓN Y CONTROL)</v>
      </c>
      <c r="D14" s="34" t="str">
        <f>+RESUMEN!D68</f>
        <v>und</v>
      </c>
      <c r="E14" s="67"/>
      <c r="F14" s="35"/>
      <c r="G14" s="104"/>
      <c r="H14" s="35"/>
      <c r="I14" s="35"/>
      <c r="J14" s="36">
        <f>SUM(E15:I16)</f>
        <v>1</v>
      </c>
      <c r="K14" s="12"/>
      <c r="L14" s="12"/>
    </row>
    <row r="15" spans="2:12" ht="18.75" customHeight="1" x14ac:dyDescent="0.25">
      <c r="B15" s="52"/>
      <c r="C15" s="53" t="s">
        <v>479</v>
      </c>
      <c r="D15" s="59"/>
      <c r="E15" s="84"/>
      <c r="F15" s="86"/>
      <c r="G15" s="72">
        <v>1</v>
      </c>
      <c r="H15" s="86"/>
      <c r="I15" s="86"/>
      <c r="J15" s="56"/>
    </row>
    <row r="16" spans="2:12" ht="18.75" customHeight="1" x14ac:dyDescent="0.25">
      <c r="B16" s="37"/>
      <c r="C16" s="38"/>
      <c r="D16" s="39"/>
      <c r="E16" s="83"/>
      <c r="F16" s="40"/>
      <c r="G16" s="90"/>
      <c r="H16" s="40"/>
      <c r="I16" s="40"/>
      <c r="J16" s="42"/>
    </row>
    <row r="17" spans="2:12" s="13" customFormat="1" ht="39.75" customHeight="1" x14ac:dyDescent="0.3">
      <c r="B17" s="32" t="str">
        <f>+RESUMEN!B69</f>
        <v>07.09.03</v>
      </c>
      <c r="C17" s="45" t="str">
        <f>+RESUMEN!C69</f>
        <v>SISTEMA DE REPORTES Y TARIFICADOR (SOFTWARE TARIFICADOR)</v>
      </c>
      <c r="D17" s="34" t="str">
        <f>+RESUMEN!D69</f>
        <v>und</v>
      </c>
      <c r="E17" s="67"/>
      <c r="F17" s="35"/>
      <c r="G17" s="104"/>
      <c r="H17" s="35"/>
      <c r="I17" s="35"/>
      <c r="J17" s="36">
        <f>SUM(E18:I19)</f>
        <v>1</v>
      </c>
      <c r="K17" s="12"/>
      <c r="L17" s="12"/>
    </row>
    <row r="18" spans="2:12" ht="18.75" customHeight="1" x14ac:dyDescent="0.25">
      <c r="B18" s="52"/>
      <c r="C18" s="53" t="s">
        <v>479</v>
      </c>
      <c r="D18" s="59"/>
      <c r="E18" s="84"/>
      <c r="F18" s="86"/>
      <c r="G18" s="72">
        <v>1</v>
      </c>
      <c r="H18" s="86"/>
      <c r="I18" s="86"/>
      <c r="J18" s="56"/>
    </row>
    <row r="19" spans="2:12" ht="18.75" customHeight="1" x14ac:dyDescent="0.25">
      <c r="B19" s="37"/>
      <c r="C19" s="44"/>
      <c r="D19" s="39"/>
      <c r="E19" s="83"/>
      <c r="F19" s="40"/>
      <c r="G19" s="90"/>
      <c r="H19" s="40"/>
      <c r="I19" s="40"/>
      <c r="J19" s="42"/>
    </row>
    <row r="20" spans="2:12" s="13" customFormat="1" ht="22.5" customHeight="1" x14ac:dyDescent="0.3">
      <c r="B20" s="32" t="str">
        <f>+RESUMEN!B70</f>
        <v>07.09.04</v>
      </c>
      <c r="C20" s="33" t="str">
        <f>+RESUMEN!C70</f>
        <v>GATEWAY de Comunicaciones (ISDN E1 &amp; FXO)</v>
      </c>
      <c r="D20" s="34" t="str">
        <f>+RESUMEN!D70</f>
        <v>und</v>
      </c>
      <c r="E20" s="67"/>
      <c r="F20" s="35"/>
      <c r="G20" s="104"/>
      <c r="H20" s="35"/>
      <c r="I20" s="35"/>
      <c r="J20" s="36">
        <f>SUM(E21:I22)</f>
        <v>1</v>
      </c>
      <c r="K20" s="12"/>
      <c r="L20" s="12"/>
    </row>
    <row r="21" spans="2:12" ht="18.75" customHeight="1" x14ac:dyDescent="0.25">
      <c r="B21" s="52"/>
      <c r="C21" s="53" t="s">
        <v>479</v>
      </c>
      <c r="D21" s="59"/>
      <c r="E21" s="84"/>
      <c r="F21" s="86"/>
      <c r="G21" s="72">
        <v>1</v>
      </c>
      <c r="H21" s="86"/>
      <c r="I21" s="86"/>
      <c r="J21" s="56"/>
    </row>
    <row r="22" spans="2:12" ht="18.75" customHeight="1" x14ac:dyDescent="0.25">
      <c r="B22" s="37"/>
      <c r="C22" s="44"/>
      <c r="D22" s="39"/>
      <c r="E22" s="83"/>
      <c r="F22" s="40"/>
      <c r="G22" s="90"/>
      <c r="H22" s="40"/>
      <c r="I22" s="40"/>
      <c r="J22" s="42"/>
    </row>
    <row r="23" spans="2:12" s="13" customFormat="1" ht="22.5" customHeight="1" x14ac:dyDescent="0.3">
      <c r="B23" s="32" t="str">
        <f>+RESUMEN!B71</f>
        <v>07.09.05</v>
      </c>
      <c r="C23" s="33" t="str">
        <f>+RESUMEN!C71</f>
        <v>CONVERSORES CELULARES GSM</v>
      </c>
      <c r="D23" s="34" t="str">
        <f>+RESUMEN!D71</f>
        <v>und</v>
      </c>
      <c r="E23" s="67"/>
      <c r="F23" s="35"/>
      <c r="G23" s="104"/>
      <c r="H23" s="35"/>
      <c r="I23" s="35"/>
      <c r="J23" s="36">
        <f>SUM(E24:I25)</f>
        <v>1</v>
      </c>
      <c r="K23" s="12"/>
      <c r="L23" s="12"/>
    </row>
    <row r="24" spans="2:12" ht="18.75" customHeight="1" x14ac:dyDescent="0.25">
      <c r="B24" s="52"/>
      <c r="C24" s="53" t="s">
        <v>479</v>
      </c>
      <c r="D24" s="59"/>
      <c r="E24" s="84"/>
      <c r="F24" s="86"/>
      <c r="G24" s="72">
        <v>1</v>
      </c>
      <c r="H24" s="86"/>
      <c r="I24" s="86"/>
      <c r="J24" s="56"/>
    </row>
    <row r="25" spans="2:12" ht="18.75" customHeight="1" x14ac:dyDescent="0.25">
      <c r="B25" s="37"/>
      <c r="C25" s="44"/>
      <c r="D25" s="39"/>
      <c r="E25" s="83"/>
      <c r="F25" s="40"/>
      <c r="G25" s="40"/>
      <c r="H25" s="40"/>
      <c r="I25" s="40"/>
      <c r="J25" s="42"/>
    </row>
    <row r="26" spans="2:12" s="13" customFormat="1" ht="22.5" customHeight="1" x14ac:dyDescent="0.3">
      <c r="B26" s="32" t="str">
        <f>+RESUMEN!B72</f>
        <v>07.09.06</v>
      </c>
      <c r="C26" s="33" t="str">
        <f>+RESUMEN!C72</f>
        <v>TELÉFONOS IP TIPO USO GENERAL</v>
      </c>
      <c r="D26" s="34" t="str">
        <f>+RESUMEN!D72</f>
        <v>und</v>
      </c>
      <c r="E26" s="67"/>
      <c r="F26" s="35"/>
      <c r="G26" s="35"/>
      <c r="H26" s="35"/>
      <c r="I26" s="35"/>
      <c r="J26" s="36">
        <f>SUM(E27:I28)</f>
        <v>186</v>
      </c>
      <c r="K26" s="12"/>
      <c r="L26" s="12"/>
    </row>
    <row r="27" spans="2:12" ht="18.75" customHeight="1" x14ac:dyDescent="0.25">
      <c r="B27" s="52"/>
      <c r="C27" s="106" t="s">
        <v>480</v>
      </c>
      <c r="D27" s="59"/>
      <c r="E27" s="63"/>
      <c r="F27" s="55">
        <v>96</v>
      </c>
      <c r="G27" s="55">
        <v>76</v>
      </c>
      <c r="H27" s="61">
        <v>14</v>
      </c>
      <c r="I27" s="61"/>
      <c r="J27" s="56"/>
    </row>
    <row r="28" spans="2:12" ht="18.75" customHeight="1" x14ac:dyDescent="0.25">
      <c r="B28" s="37"/>
      <c r="C28" s="44"/>
      <c r="D28" s="39"/>
      <c r="E28" s="83"/>
      <c r="F28" s="40"/>
      <c r="G28" s="40"/>
      <c r="H28" s="40"/>
      <c r="I28" s="40"/>
      <c r="J28" s="42"/>
    </row>
    <row r="29" spans="2:12" s="13" customFormat="1" ht="22.5" customHeight="1" x14ac:dyDescent="0.3">
      <c r="B29" s="32" t="str">
        <f>+RESUMEN!B73</f>
        <v>07.09.07</v>
      </c>
      <c r="C29" s="33" t="str">
        <f>+RESUMEN!C73</f>
        <v>TELÉFONOS IP TIPO USO GERENCIAL</v>
      </c>
      <c r="D29" s="34" t="str">
        <f>+RESUMEN!D43</f>
        <v>m</v>
      </c>
      <c r="E29" s="67"/>
      <c r="F29" s="35"/>
      <c r="G29" s="35"/>
      <c r="H29" s="35"/>
      <c r="I29" s="35"/>
      <c r="J29" s="36">
        <f>SUM(E30:I31)</f>
        <v>1</v>
      </c>
      <c r="K29" s="12"/>
      <c r="L29" s="12"/>
    </row>
    <row r="30" spans="2:12" ht="18.75" customHeight="1" x14ac:dyDescent="0.25">
      <c r="B30" s="52"/>
      <c r="C30" s="106" t="s">
        <v>480</v>
      </c>
      <c r="D30" s="59"/>
      <c r="E30" s="63"/>
      <c r="F30" s="55"/>
      <c r="G30" s="55">
        <v>1</v>
      </c>
      <c r="H30" s="55"/>
      <c r="I30" s="55"/>
      <c r="J30" s="56"/>
    </row>
    <row r="31" spans="2:12" ht="18.75" customHeight="1" x14ac:dyDescent="0.25">
      <c r="B31" s="37"/>
      <c r="C31" s="44"/>
      <c r="D31" s="39"/>
      <c r="E31" s="83"/>
      <c r="F31" s="40"/>
      <c r="G31" s="40"/>
      <c r="H31" s="40"/>
      <c r="I31" s="40"/>
      <c r="J31" s="42"/>
    </row>
    <row r="32" spans="2:12" s="13" customFormat="1" ht="22.5" customHeight="1" x14ac:dyDescent="0.3">
      <c r="B32" s="32" t="str">
        <f>+RESUMEN!B74</f>
        <v>07.09.08</v>
      </c>
      <c r="C32" s="33" t="str">
        <f>+RESUMEN!C74</f>
        <v>TERMINAL DE OPERADORA TELEFONICA</v>
      </c>
      <c r="D32" s="34" t="str">
        <f>+RESUMEN!D74</f>
        <v>und</v>
      </c>
      <c r="E32" s="67"/>
      <c r="F32" s="35"/>
      <c r="G32" s="35"/>
      <c r="H32" s="35"/>
      <c r="I32" s="35"/>
      <c r="J32" s="36">
        <f>SUM(E33:I34)</f>
        <v>1</v>
      </c>
      <c r="K32" s="12"/>
      <c r="L32" s="12"/>
    </row>
    <row r="33" spans="2:12" ht="18.75" customHeight="1" x14ac:dyDescent="0.25">
      <c r="B33" s="52"/>
      <c r="C33" s="53" t="s">
        <v>479</v>
      </c>
      <c r="D33" s="59"/>
      <c r="E33" s="84"/>
      <c r="F33" s="86"/>
      <c r="G33" s="72">
        <v>1</v>
      </c>
      <c r="H33" s="86"/>
      <c r="I33" s="86"/>
      <c r="J33" s="56"/>
    </row>
    <row r="34" spans="2:12" ht="18.75" customHeight="1" x14ac:dyDescent="0.25">
      <c r="B34" s="46"/>
      <c r="C34" s="62"/>
      <c r="D34" s="48"/>
      <c r="E34" s="66"/>
      <c r="F34" s="49"/>
      <c r="G34" s="105"/>
      <c r="H34" s="49"/>
      <c r="I34" s="49"/>
      <c r="J34" s="51"/>
    </row>
    <row r="35" spans="2:12" s="13" customFormat="1" ht="22.5" customHeight="1" x14ac:dyDescent="0.3">
      <c r="B35" s="32" t="str">
        <f>+RESUMEN!B75</f>
        <v>07.09.09</v>
      </c>
      <c r="C35" s="33" t="str">
        <f>+RESUMEN!C75</f>
        <v>LICENCIA DE SOFTWARE DE SOFTPHONE</v>
      </c>
      <c r="D35" s="34" t="str">
        <f>+RESUMEN!D75</f>
        <v>und</v>
      </c>
      <c r="E35" s="67"/>
      <c r="F35" s="35"/>
      <c r="G35" s="104"/>
      <c r="H35" s="35"/>
      <c r="I35" s="35"/>
      <c r="J35" s="36">
        <f>SUM(E36:I37)</f>
        <v>3</v>
      </c>
      <c r="K35" s="12"/>
      <c r="L35" s="12"/>
    </row>
    <row r="36" spans="2:12" ht="18.75" customHeight="1" x14ac:dyDescent="0.25">
      <c r="B36" s="52"/>
      <c r="C36" s="53" t="s">
        <v>479</v>
      </c>
      <c r="D36" s="59"/>
      <c r="E36" s="84"/>
      <c r="F36" s="86"/>
      <c r="G36" s="72">
        <v>3</v>
      </c>
      <c r="H36" s="86"/>
      <c r="I36" s="86"/>
      <c r="J36" s="56"/>
    </row>
    <row r="37" spans="2:12" ht="18.75" customHeight="1" x14ac:dyDescent="0.25">
      <c r="B37" s="46"/>
      <c r="C37" s="62"/>
      <c r="D37" s="48"/>
      <c r="E37" s="66"/>
      <c r="F37" s="49"/>
      <c r="G37" s="105"/>
      <c r="H37" s="49"/>
      <c r="I37" s="49"/>
      <c r="J37" s="51"/>
    </row>
    <row r="38" spans="2:12" s="13" customFormat="1" ht="42" customHeight="1" x14ac:dyDescent="0.3">
      <c r="B38" s="32" t="str">
        <f>+RESUMEN!B76</f>
        <v>07.09.10</v>
      </c>
      <c r="C38" s="45" t="str">
        <f>+RESUMEN!C76</f>
        <v>INSTALACION Y CONFIGURACION, PRUEBAS Y PUESTA EN MARCHA DE SISTEMA DE TELEFONÍA IP</v>
      </c>
      <c r="D38" s="34" t="str">
        <f>+RESUMEN!D76</f>
        <v>Glb</v>
      </c>
      <c r="E38" s="67"/>
      <c r="F38" s="35"/>
      <c r="G38" s="104"/>
      <c r="H38" s="35"/>
      <c r="I38" s="35"/>
      <c r="J38" s="36">
        <f>SUM(E39:I40)</f>
        <v>1</v>
      </c>
      <c r="K38" s="12"/>
      <c r="L38" s="12"/>
    </row>
    <row r="39" spans="2:12" ht="18.75" customHeight="1" x14ac:dyDescent="0.25">
      <c r="B39" s="52"/>
      <c r="C39" s="53" t="s">
        <v>479</v>
      </c>
      <c r="D39" s="59"/>
      <c r="E39" s="84"/>
      <c r="F39" s="86"/>
      <c r="G39" s="72">
        <v>1</v>
      </c>
      <c r="H39" s="86"/>
      <c r="I39" s="86"/>
      <c r="J39" s="56"/>
    </row>
    <row r="40" spans="2:12" ht="18.75" customHeight="1" x14ac:dyDescent="0.25">
      <c r="B40" s="46"/>
      <c r="C40" s="62"/>
      <c r="D40" s="48"/>
      <c r="E40" s="66"/>
      <c r="F40" s="49"/>
      <c r="G40" s="49"/>
      <c r="H40" s="49"/>
      <c r="I40" s="49"/>
      <c r="J40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fitToHeight="0" orientation="landscape" r:id="rId1"/>
  <headerFooter>
    <oddFooter>&amp;C&amp;P DE &amp;N</oddFooter>
  </headerFooter>
  <ignoredErrors>
    <ignoredError sqref="B4:M7 B9:M35 E8:I8 K8:M8 B37:M37 B36:F36 H36:M36 B38:J4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43"/>
  <sheetViews>
    <sheetView zoomScale="80" zoomScaleNormal="80" workbookViewId="0">
      <selection activeCell="H15" sqref="H15"/>
    </sheetView>
  </sheetViews>
  <sheetFormatPr baseColWidth="10" defaultColWidth="11.44140625" defaultRowHeight="13.8" x14ac:dyDescent="0.25"/>
  <cols>
    <col min="1" max="1" width="2.44140625" style="43" customWidth="1"/>
    <col min="2" max="2" width="17.5546875" style="43" customWidth="1"/>
    <col min="3" max="3" width="66.5546875" style="43" customWidth="1"/>
    <col min="4" max="4" width="8.44140625" style="43" customWidth="1"/>
    <col min="5" max="9" width="10.109375" style="43" customWidth="1"/>
    <col min="10" max="16384" width="11.44140625" style="43"/>
  </cols>
  <sheetData>
    <row r="2" spans="2:12" ht="18" x14ac:dyDescent="0.35">
      <c r="B2" s="236" t="str">
        <f>+TELEF!B2</f>
        <v>SUSTENTO DE METRADOS</v>
      </c>
      <c r="C2" s="236"/>
      <c r="D2" s="236"/>
      <c r="E2" s="236"/>
      <c r="F2" s="236"/>
      <c r="G2" s="236"/>
      <c r="H2" s="236"/>
      <c r="I2" s="236"/>
      <c r="J2" s="236"/>
    </row>
    <row r="3" spans="2:12" s="13" customFormat="1" ht="7.2" customHeight="1" x14ac:dyDescent="0.3">
      <c r="B3" s="9"/>
      <c r="C3" s="10"/>
      <c r="D3" s="10"/>
      <c r="E3" s="11"/>
      <c r="F3" s="11"/>
      <c r="G3" s="11"/>
      <c r="H3" s="11"/>
      <c r="I3" s="11"/>
      <c r="J3" s="10"/>
      <c r="K3" s="12"/>
      <c r="L3" s="12"/>
    </row>
    <row r="4" spans="2:12" s="13" customFormat="1" ht="31.5" customHeight="1" x14ac:dyDescent="0.3">
      <c r="B4" s="14" t="str">
        <f>+RESUMEN!B3</f>
        <v>PROYECTO:</v>
      </c>
      <c r="C4" s="234" t="str">
        <f>+RESUMEN!C3</f>
        <v>“RECONSTRUCCIÓN DEL HOSPITAL DE APOYO SAUL GARRIDO ROSILLO II-1, DISTRITO DE TUMBES - PROVINCIA DE TUMBES - DEPARTAMENTO DE TUMBES” - HOSPITAL PRINCIPAL</v>
      </c>
      <c r="D4" s="234"/>
      <c r="E4" s="234"/>
      <c r="F4" s="234"/>
      <c r="G4" s="234"/>
      <c r="H4" s="234"/>
      <c r="I4" s="234"/>
      <c r="J4" s="234"/>
      <c r="K4" s="12"/>
      <c r="L4" s="12"/>
    </row>
    <row r="5" spans="2:12" s="13" customFormat="1" ht="18" customHeight="1" x14ac:dyDescent="0.3">
      <c r="B5" s="14" t="str">
        <f>+RESUMEN!B4</f>
        <v>UBICACIÓN:</v>
      </c>
      <c r="C5" s="235" t="str">
        <f>+RESUMEN!C4</f>
        <v>DISTRITO DE TUMBES - PROVINCIA DE TUMBES - DEPARTAMENTO DE TUMBES</v>
      </c>
      <c r="D5" s="235"/>
      <c r="E5" s="235"/>
      <c r="F5" s="235"/>
      <c r="G5" s="235"/>
      <c r="H5" s="235"/>
      <c r="I5" s="235"/>
      <c r="J5" s="235"/>
      <c r="K5" s="12"/>
      <c r="L5" s="12"/>
    </row>
    <row r="6" spans="2:12" s="13" customFormat="1" ht="10.199999999999999" customHeight="1" x14ac:dyDescent="0.3">
      <c r="B6" s="9"/>
      <c r="C6" s="9"/>
      <c r="D6" s="9"/>
      <c r="E6" s="9"/>
      <c r="F6" s="9"/>
      <c r="G6" s="9"/>
      <c r="H6" s="9"/>
      <c r="I6" s="9"/>
      <c r="J6" s="9"/>
      <c r="K6" s="12"/>
      <c r="L6" s="12"/>
    </row>
    <row r="7" spans="2:12" s="13" customFormat="1" ht="18" customHeight="1" x14ac:dyDescent="0.3">
      <c r="B7" s="10"/>
      <c r="C7" s="10"/>
      <c r="D7" s="10"/>
      <c r="E7" s="11"/>
      <c r="F7" s="11"/>
      <c r="G7" s="11"/>
      <c r="H7" s="16" t="str">
        <f>+RESUMEN!D4</f>
        <v>FECHA: ABRIL-2022</v>
      </c>
      <c r="I7" s="16"/>
      <c r="J7" s="10"/>
      <c r="K7" s="12"/>
      <c r="L7" s="12"/>
    </row>
    <row r="8" spans="2:12" s="13" customFormat="1" ht="24" customHeight="1" x14ac:dyDescent="0.3">
      <c r="B8" s="17" t="s">
        <v>493</v>
      </c>
      <c r="C8" s="17" t="s">
        <v>494</v>
      </c>
      <c r="D8" s="17" t="s">
        <v>378</v>
      </c>
      <c r="E8" s="17" t="s">
        <v>371</v>
      </c>
      <c r="F8" s="17" t="s">
        <v>26</v>
      </c>
      <c r="G8" s="17" t="s">
        <v>27</v>
      </c>
      <c r="H8" s="17" t="s">
        <v>28</v>
      </c>
      <c r="I8" s="17" t="s">
        <v>29</v>
      </c>
      <c r="J8" s="17" t="s">
        <v>21</v>
      </c>
      <c r="K8" s="12"/>
      <c r="L8" s="12"/>
    </row>
    <row r="9" spans="2:12" s="24" customFormat="1" ht="30" customHeight="1" x14ac:dyDescent="0.3">
      <c r="B9" s="18" t="str">
        <f>+RESUMEN!B6</f>
        <v>07</v>
      </c>
      <c r="C9" s="19" t="str">
        <f>+RESUMEN!C6</f>
        <v>CARACTERISTICAS TECNICAS DE LOS SISTEMAS TECNOLOGICOS: INFORMATICA Y TELECOMUNICACIONES</v>
      </c>
      <c r="D9" s="20"/>
      <c r="E9" s="21"/>
      <c r="F9" s="21"/>
      <c r="G9" s="21"/>
      <c r="H9" s="21"/>
      <c r="I9" s="21"/>
      <c r="J9" s="22"/>
      <c r="K9" s="23"/>
      <c r="L9" s="23"/>
    </row>
    <row r="10" spans="2:12" s="31" customFormat="1" ht="22.5" customHeight="1" x14ac:dyDescent="0.3">
      <c r="B10" s="25" t="str">
        <f>+RESUMEN!B77</f>
        <v>07.10.</v>
      </c>
      <c r="C10" s="26" t="str">
        <f>+RESUMEN!C77</f>
        <v xml:space="preserve">SISTEMA DE VIDEO VIGILANCIA-CCTV </v>
      </c>
      <c r="D10" s="27"/>
      <c r="E10" s="28"/>
      <c r="F10" s="28"/>
      <c r="G10" s="28"/>
      <c r="H10" s="28"/>
      <c r="I10" s="28"/>
      <c r="J10" s="29"/>
      <c r="K10" s="30"/>
      <c r="L10" s="30"/>
    </row>
    <row r="11" spans="2:12" s="13" customFormat="1" ht="22.5" customHeight="1" x14ac:dyDescent="0.3">
      <c r="B11" s="32" t="str">
        <f>+RESUMEN!B78</f>
        <v>07.10.01</v>
      </c>
      <c r="C11" s="33" t="str">
        <f>+RESUMEN!C78</f>
        <v>CAMARA DE VIDEO IP MOVIL INTERIOR TIPO DOMO</v>
      </c>
      <c r="D11" s="34" t="str">
        <f>+RESUMEN!D78</f>
        <v>und</v>
      </c>
      <c r="E11" s="35"/>
      <c r="F11" s="35"/>
      <c r="G11" s="35"/>
      <c r="H11" s="35"/>
      <c r="I11" s="35"/>
      <c r="J11" s="36">
        <f>SUM(E12:I13)</f>
        <v>19</v>
      </c>
      <c r="K11" s="12"/>
      <c r="L11" s="81"/>
    </row>
    <row r="12" spans="2:12" s="82" customFormat="1" ht="18.75" customHeight="1" x14ac:dyDescent="0.25">
      <c r="B12" s="52"/>
      <c r="C12" s="53" t="s">
        <v>456</v>
      </c>
      <c r="D12" s="54"/>
      <c r="E12" s="55"/>
      <c r="F12" s="55">
        <v>12</v>
      </c>
      <c r="G12" s="55">
        <v>5</v>
      </c>
      <c r="H12" s="55">
        <v>2</v>
      </c>
      <c r="I12" s="55"/>
      <c r="J12" s="56"/>
    </row>
    <row r="13" spans="2:12" ht="18.75" customHeight="1" x14ac:dyDescent="0.25">
      <c r="B13" s="37"/>
      <c r="C13" s="44"/>
      <c r="D13" s="39"/>
      <c r="E13" s="40"/>
      <c r="F13" s="40"/>
      <c r="G13" s="40"/>
      <c r="H13" s="40"/>
      <c r="I13" s="40"/>
      <c r="J13" s="42"/>
      <c r="L13" s="82"/>
    </row>
    <row r="14" spans="2:12" s="13" customFormat="1" ht="22.5" customHeight="1" x14ac:dyDescent="0.3">
      <c r="B14" s="32" t="str">
        <f>+RESUMEN!B79</f>
        <v>07.10.02</v>
      </c>
      <c r="C14" s="33" t="str">
        <f>+RESUMEN!C79</f>
        <v>CÁMARA DE VIDEO IP FIJA INTERIOR</v>
      </c>
      <c r="D14" s="34" t="str">
        <f>+RESUMEN!D79</f>
        <v>und</v>
      </c>
      <c r="E14" s="35"/>
      <c r="F14" s="35"/>
      <c r="G14" s="35"/>
      <c r="H14" s="35"/>
      <c r="I14" s="35"/>
      <c r="J14" s="36">
        <f>SUM(E15:I16)</f>
        <v>58</v>
      </c>
      <c r="K14" s="12"/>
      <c r="L14" s="81"/>
    </row>
    <row r="15" spans="2:12" s="82" customFormat="1" ht="18.75" customHeight="1" x14ac:dyDescent="0.25">
      <c r="B15" s="52"/>
      <c r="C15" s="53" t="s">
        <v>456</v>
      </c>
      <c r="D15" s="54"/>
      <c r="E15" s="55"/>
      <c r="F15" s="55">
        <v>23</v>
      </c>
      <c r="G15" s="72">
        <v>22</v>
      </c>
      <c r="H15" s="72">
        <v>13</v>
      </c>
      <c r="I15" s="86"/>
      <c r="J15" s="56"/>
    </row>
    <row r="16" spans="2:12" ht="18.75" customHeight="1" x14ac:dyDescent="0.25">
      <c r="B16" s="37"/>
      <c r="C16" s="38"/>
      <c r="D16" s="39"/>
      <c r="E16" s="40"/>
      <c r="F16" s="40"/>
      <c r="G16" s="40"/>
      <c r="H16" s="40"/>
      <c r="I16" s="40"/>
      <c r="J16" s="42"/>
      <c r="L16" s="82"/>
    </row>
    <row r="17" spans="2:12" s="13" customFormat="1" ht="22.5" customHeight="1" x14ac:dyDescent="0.3">
      <c r="B17" s="32" t="str">
        <f>+RESUMEN!B80</f>
        <v>07.10.03</v>
      </c>
      <c r="C17" s="33" t="str">
        <f>+RESUMEN!C80</f>
        <v>CÁMARA MOVIL EXTERIOR TIPO PTZ</v>
      </c>
      <c r="D17" s="34" t="str">
        <f>+RESUMEN!D80</f>
        <v>und</v>
      </c>
      <c r="E17" s="35"/>
      <c r="F17" s="35"/>
      <c r="G17" s="35"/>
      <c r="H17" s="35"/>
      <c r="I17" s="35"/>
      <c r="J17" s="36">
        <f>SUM(E18:I18)</f>
        <v>2</v>
      </c>
      <c r="K17" s="12"/>
      <c r="L17" s="81"/>
    </row>
    <row r="18" spans="2:12" s="82" customFormat="1" ht="18.75" customHeight="1" x14ac:dyDescent="0.25">
      <c r="B18" s="52"/>
      <c r="C18" s="53" t="s">
        <v>456</v>
      </c>
      <c r="D18" s="54"/>
      <c r="E18" s="55"/>
      <c r="F18" s="55">
        <v>2</v>
      </c>
      <c r="G18" s="55"/>
      <c r="H18" s="55"/>
      <c r="I18" s="55"/>
      <c r="J18" s="56"/>
    </row>
    <row r="19" spans="2:12" ht="18.75" customHeight="1" x14ac:dyDescent="0.25">
      <c r="B19" s="37"/>
      <c r="C19" s="53"/>
      <c r="D19" s="39"/>
      <c r="E19" s="40"/>
      <c r="F19" s="40"/>
      <c r="G19" s="40"/>
      <c r="H19" s="40"/>
      <c r="I19" s="40"/>
      <c r="J19" s="42"/>
      <c r="L19" s="82"/>
    </row>
    <row r="20" spans="2:12" s="13" customFormat="1" ht="22.5" customHeight="1" x14ac:dyDescent="0.3">
      <c r="B20" s="32" t="str">
        <f>+RESUMEN!B81</f>
        <v>07.10.04</v>
      </c>
      <c r="C20" s="33" t="str">
        <f>+RESUMEN!C81</f>
        <v>GRABADOR DE VIDEO EN RED (NVR)</v>
      </c>
      <c r="D20" s="34" t="str">
        <f>+RESUMEN!D81</f>
        <v>und</v>
      </c>
      <c r="E20" s="35"/>
      <c r="F20" s="35"/>
      <c r="G20" s="35"/>
      <c r="H20" s="35"/>
      <c r="I20" s="35"/>
      <c r="J20" s="36">
        <f>SUM(E21:I22)</f>
        <v>1</v>
      </c>
      <c r="K20" s="12"/>
      <c r="L20" s="12"/>
    </row>
    <row r="21" spans="2:12" ht="20.25" customHeight="1" x14ac:dyDescent="0.25">
      <c r="B21" s="52"/>
      <c r="C21" s="64" t="s">
        <v>481</v>
      </c>
      <c r="D21" s="59"/>
      <c r="E21" s="86"/>
      <c r="F21" s="86"/>
      <c r="G21" s="72">
        <v>1</v>
      </c>
      <c r="H21" s="72"/>
      <c r="I21" s="72"/>
      <c r="J21" s="56"/>
    </row>
    <row r="22" spans="2:12" ht="18.75" customHeight="1" x14ac:dyDescent="0.25">
      <c r="B22" s="37"/>
      <c r="C22" s="44"/>
      <c r="D22" s="39"/>
      <c r="E22" s="40"/>
      <c r="F22" s="40"/>
      <c r="G22" s="40"/>
      <c r="H22" s="90"/>
      <c r="I22" s="90"/>
      <c r="J22" s="42"/>
    </row>
    <row r="23" spans="2:12" s="13" customFormat="1" ht="22.5" customHeight="1" x14ac:dyDescent="0.3">
      <c r="B23" s="32" t="str">
        <f>+RESUMEN!B82</f>
        <v>07.10.05</v>
      </c>
      <c r="C23" s="33" t="str">
        <f>+RESUMEN!C82</f>
        <v xml:space="preserve"> SOFTWARE DE ADMINISTRACIÓN DE VIDEO</v>
      </c>
      <c r="D23" s="34" t="str">
        <f>+RESUMEN!D82</f>
        <v>und</v>
      </c>
      <c r="E23" s="35"/>
      <c r="F23" s="35"/>
      <c r="G23" s="35"/>
      <c r="H23" s="104"/>
      <c r="I23" s="104"/>
      <c r="J23" s="36">
        <f>SUM(E24:I25)</f>
        <v>1</v>
      </c>
      <c r="K23" s="12"/>
      <c r="L23" s="12"/>
    </row>
    <row r="24" spans="2:12" ht="18.75" customHeight="1" x14ac:dyDescent="0.25">
      <c r="B24" s="52"/>
      <c r="C24" s="53" t="s">
        <v>479</v>
      </c>
      <c r="D24" s="59"/>
      <c r="E24" s="86"/>
      <c r="F24" s="86"/>
      <c r="G24" s="72">
        <v>1</v>
      </c>
      <c r="H24" s="72"/>
      <c r="I24" s="72"/>
      <c r="J24" s="56"/>
    </row>
    <row r="25" spans="2:12" ht="18.75" customHeight="1" x14ac:dyDescent="0.25">
      <c r="B25" s="37"/>
      <c r="C25" s="44"/>
      <c r="D25" s="39"/>
      <c r="E25" s="40"/>
      <c r="F25" s="40"/>
      <c r="G25" s="40"/>
      <c r="H25" s="90"/>
      <c r="I25" s="90"/>
      <c r="J25" s="42"/>
    </row>
    <row r="26" spans="2:12" s="13" customFormat="1" ht="22.5" customHeight="1" x14ac:dyDescent="0.3">
      <c r="B26" s="32" t="str">
        <f>+RESUMEN!B83</f>
        <v>07.10.06</v>
      </c>
      <c r="C26" s="33" t="str">
        <f>+RESUMEN!C83</f>
        <v>ESTACIÓN DE OPERACIÓN Y MONITOREO</v>
      </c>
      <c r="D26" s="34" t="str">
        <f>+RESUMEN!D83</f>
        <v>und</v>
      </c>
      <c r="E26" s="35"/>
      <c r="F26" s="35"/>
      <c r="G26" s="35"/>
      <c r="H26" s="104"/>
      <c r="I26" s="104"/>
      <c r="J26" s="36">
        <f>SUM(E27:I27)</f>
        <v>3</v>
      </c>
      <c r="K26" s="12"/>
      <c r="L26" s="12"/>
    </row>
    <row r="27" spans="2:12" ht="18.75" customHeight="1" x14ac:dyDescent="0.25">
      <c r="B27" s="52"/>
      <c r="C27" s="64" t="s">
        <v>481</v>
      </c>
      <c r="D27" s="59"/>
      <c r="E27" s="86"/>
      <c r="F27" s="86"/>
      <c r="G27" s="72">
        <v>3</v>
      </c>
      <c r="H27" s="72"/>
      <c r="I27" s="72"/>
      <c r="J27" s="56"/>
    </row>
    <row r="28" spans="2:12" ht="18.75" customHeight="1" x14ac:dyDescent="0.25">
      <c r="B28" s="46"/>
      <c r="C28" s="47"/>
      <c r="D28" s="48"/>
      <c r="E28" s="49"/>
      <c r="F28" s="49"/>
      <c r="G28" s="49"/>
      <c r="H28" s="105"/>
      <c r="I28" s="105"/>
      <c r="J28" s="51"/>
    </row>
    <row r="29" spans="2:12" s="13" customFormat="1" ht="22.5" customHeight="1" x14ac:dyDescent="0.3">
      <c r="B29" s="32" t="str">
        <f>+RESUMEN!B84</f>
        <v>07.10.07</v>
      </c>
      <c r="C29" s="33" t="str">
        <f>+RESUMEN!C84</f>
        <v>PANTALLA DE MONITOREO</v>
      </c>
      <c r="D29" s="34" t="str">
        <f>+RESUMEN!D84</f>
        <v>und</v>
      </c>
      <c r="E29" s="35"/>
      <c r="F29" s="35"/>
      <c r="G29" s="35"/>
      <c r="H29" s="104"/>
      <c r="I29" s="104"/>
      <c r="J29" s="36">
        <f>SUM(E30:I31)</f>
        <v>3</v>
      </c>
      <c r="K29" s="12"/>
      <c r="L29" s="12"/>
    </row>
    <row r="30" spans="2:12" ht="18.75" customHeight="1" x14ac:dyDescent="0.25">
      <c r="B30" s="52"/>
      <c r="C30" s="64" t="s">
        <v>481</v>
      </c>
      <c r="D30" s="59"/>
      <c r="E30" s="86"/>
      <c r="F30" s="86"/>
      <c r="G30" s="72">
        <v>3</v>
      </c>
      <c r="H30" s="72"/>
      <c r="I30" s="72"/>
      <c r="J30" s="56"/>
    </row>
    <row r="31" spans="2:12" ht="18.75" customHeight="1" x14ac:dyDescent="0.25">
      <c r="B31" s="37"/>
      <c r="C31" s="44"/>
      <c r="D31" s="39"/>
      <c r="E31" s="40"/>
      <c r="F31" s="40"/>
      <c r="G31" s="40"/>
      <c r="H31" s="90"/>
      <c r="I31" s="90"/>
      <c r="J31" s="42"/>
    </row>
    <row r="32" spans="2:12" s="13" customFormat="1" ht="22.5" customHeight="1" x14ac:dyDescent="0.3">
      <c r="B32" s="32" t="str">
        <f>+RESUMEN!B85</f>
        <v>07.10.08</v>
      </c>
      <c r="C32" s="33" t="str">
        <f>+RESUMEN!C85</f>
        <v>DECODIFICADOR DE VIDEOWALL</v>
      </c>
      <c r="D32" s="34" t="str">
        <f>+RESUMEN!D85</f>
        <v>und</v>
      </c>
      <c r="E32" s="35"/>
      <c r="F32" s="35"/>
      <c r="G32" s="35"/>
      <c r="H32" s="104"/>
      <c r="I32" s="104"/>
      <c r="J32" s="36">
        <f>SUM(E33:I34)</f>
        <v>1</v>
      </c>
      <c r="K32" s="12"/>
      <c r="L32" s="12"/>
    </row>
    <row r="33" spans="2:12" ht="18.75" customHeight="1" x14ac:dyDescent="0.25">
      <c r="B33" s="52"/>
      <c r="C33" s="53" t="s">
        <v>479</v>
      </c>
      <c r="D33" s="59"/>
      <c r="E33" s="86"/>
      <c r="F33" s="86"/>
      <c r="G33" s="72">
        <v>1</v>
      </c>
      <c r="H33" s="72"/>
      <c r="I33" s="72"/>
      <c r="J33" s="56"/>
    </row>
    <row r="34" spans="2:12" ht="18.75" customHeight="1" x14ac:dyDescent="0.25">
      <c r="B34" s="37"/>
      <c r="C34" s="44"/>
      <c r="D34" s="39"/>
      <c r="E34" s="40"/>
      <c r="F34" s="40"/>
      <c r="G34" s="40"/>
      <c r="H34" s="90"/>
      <c r="I34" s="90"/>
      <c r="J34" s="42"/>
    </row>
    <row r="35" spans="2:12" s="13" customFormat="1" ht="22.5" customHeight="1" x14ac:dyDescent="0.3">
      <c r="B35" s="32" t="str">
        <f>+RESUMEN!B86</f>
        <v>07.10.09</v>
      </c>
      <c r="C35" s="33" t="str">
        <f>+RESUMEN!C86</f>
        <v>JOYSTICK</v>
      </c>
      <c r="D35" s="34" t="str">
        <f>+RESUMEN!D86</f>
        <v>und</v>
      </c>
      <c r="E35" s="35"/>
      <c r="F35" s="35"/>
      <c r="G35" s="35"/>
      <c r="H35" s="104"/>
      <c r="I35" s="104"/>
      <c r="J35" s="36">
        <f>SUM(E36:I36)</f>
        <v>1</v>
      </c>
      <c r="K35" s="12"/>
      <c r="L35" s="12"/>
    </row>
    <row r="36" spans="2:12" ht="18.75" customHeight="1" x14ac:dyDescent="0.25">
      <c r="B36" s="52"/>
      <c r="C36" s="64" t="s">
        <v>481</v>
      </c>
      <c r="D36" s="59"/>
      <c r="E36" s="86"/>
      <c r="F36" s="86"/>
      <c r="G36" s="72">
        <v>1</v>
      </c>
      <c r="H36" s="72"/>
      <c r="I36" s="72"/>
      <c r="J36" s="56"/>
    </row>
    <row r="37" spans="2:12" ht="18.75" customHeight="1" x14ac:dyDescent="0.25">
      <c r="B37" s="46"/>
      <c r="C37" s="47"/>
      <c r="D37" s="48"/>
      <c r="E37" s="49"/>
      <c r="F37" s="49"/>
      <c r="G37" s="49"/>
      <c r="H37" s="105"/>
      <c r="I37" s="105"/>
      <c r="J37" s="51"/>
    </row>
    <row r="38" spans="2:12" s="13" customFormat="1" ht="38.25" customHeight="1" x14ac:dyDescent="0.3">
      <c r="B38" s="32" t="str">
        <f>+RESUMEN!B87</f>
        <v>07.10.10</v>
      </c>
      <c r="C38" s="45" t="str">
        <f>+RESUMEN!C87</f>
        <v>LICENCIA DE SOFTWARE DE SERVIDORES, DE ESTACIONES DE TRABAJO, DE DECODERS Y LICENCIAS DE USUARIOS</v>
      </c>
      <c r="D38" s="34" t="str">
        <f>+RESUMEN!D87</f>
        <v>und</v>
      </c>
      <c r="E38" s="35"/>
      <c r="F38" s="35"/>
      <c r="G38" s="35"/>
      <c r="H38" s="104"/>
      <c r="I38" s="104"/>
      <c r="J38" s="36">
        <f>SUM(E39:I40)</f>
        <v>1</v>
      </c>
      <c r="K38" s="12"/>
      <c r="L38" s="12"/>
    </row>
    <row r="39" spans="2:12" ht="18.75" customHeight="1" x14ac:dyDescent="0.25">
      <c r="B39" s="52"/>
      <c r="C39" s="53" t="s">
        <v>479</v>
      </c>
      <c r="D39" s="59"/>
      <c r="E39" s="86"/>
      <c r="F39" s="86"/>
      <c r="G39" s="72">
        <v>1</v>
      </c>
      <c r="H39" s="72"/>
      <c r="I39" s="72"/>
      <c r="J39" s="56"/>
    </row>
    <row r="40" spans="2:12" ht="18.75" customHeight="1" x14ac:dyDescent="0.25">
      <c r="B40" s="46"/>
      <c r="C40" s="62"/>
      <c r="D40" s="48"/>
      <c r="E40" s="49"/>
      <c r="F40" s="49"/>
      <c r="G40" s="49"/>
      <c r="H40" s="105"/>
      <c r="I40" s="105"/>
      <c r="J40" s="51"/>
    </row>
    <row r="41" spans="2:12" s="13" customFormat="1" ht="38.25" customHeight="1" x14ac:dyDescent="0.3">
      <c r="B41" s="32" t="str">
        <f>+RESUMEN!B88</f>
        <v>07.10.11</v>
      </c>
      <c r="C41" s="45" t="str">
        <f>+RESUMEN!C88</f>
        <v xml:space="preserve">INSTALACION Y CONFIGURACION, PRUEBAS Y PUESTA EN MARCHA DE SISTEMA DE VIDEO VIGILANCIA-CCTV </v>
      </c>
      <c r="D41" s="34" t="str">
        <f>+RESUMEN!D88</f>
        <v>Glb</v>
      </c>
      <c r="E41" s="35"/>
      <c r="F41" s="35"/>
      <c r="G41" s="35"/>
      <c r="H41" s="104"/>
      <c r="I41" s="104"/>
      <c r="J41" s="36">
        <f>SUM(E42:I43)</f>
        <v>1</v>
      </c>
      <c r="K41" s="12"/>
      <c r="L41" s="12"/>
    </row>
    <row r="42" spans="2:12" ht="18.75" customHeight="1" x14ac:dyDescent="0.25">
      <c r="B42" s="52"/>
      <c r="C42" s="53" t="s">
        <v>479</v>
      </c>
      <c r="D42" s="59"/>
      <c r="E42" s="86"/>
      <c r="F42" s="86"/>
      <c r="G42" s="72">
        <v>1</v>
      </c>
      <c r="H42" s="72"/>
      <c r="I42" s="72"/>
      <c r="J42" s="56"/>
    </row>
    <row r="43" spans="2:12" ht="18.75" customHeight="1" x14ac:dyDescent="0.25">
      <c r="B43" s="46"/>
      <c r="C43" s="62"/>
      <c r="D43" s="48"/>
      <c r="E43" s="49"/>
      <c r="F43" s="49"/>
      <c r="G43" s="49"/>
      <c r="H43" s="105"/>
      <c r="I43" s="105"/>
      <c r="J43" s="51"/>
    </row>
  </sheetData>
  <mergeCells count="3">
    <mergeCell ref="C4:J4"/>
    <mergeCell ref="C5:J5"/>
    <mergeCell ref="B2:J2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0" orientation="landscape" r:id="rId1"/>
  <headerFooter>
    <oddFooter>&amp;C&amp;P DE &amp;N</oddFooter>
  </headerFooter>
  <ignoredErrors>
    <ignoredError sqref="B4:M7 B9:M40 E8:I8 K8:M8 B41:K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CARATULA</vt:lpstr>
      <vt:lpstr>RESUMEN</vt:lpstr>
      <vt:lpstr>CANALIZACION</vt:lpstr>
      <vt:lpstr>SALIDAS</vt:lpstr>
      <vt:lpstr>BACKBONE</vt:lpstr>
      <vt:lpstr>CABLEADO HORIZONTAL</vt:lpstr>
      <vt:lpstr>GABINETE-EQP PASIVOS</vt:lpstr>
      <vt:lpstr>TELEF</vt:lpstr>
      <vt:lpstr>VIDEO VIG.</vt:lpstr>
      <vt:lpstr>ACCESO SEG.</vt:lpstr>
      <vt:lpstr>LLM ENFE.</vt:lpstr>
      <vt:lpstr>DAI</vt:lpstr>
      <vt:lpstr>SONIDO PERIFONEO</vt:lpstr>
      <vt:lpstr>RELOJ SINC.</vt:lpstr>
      <vt:lpstr>CONECTIVIDAD</vt:lpstr>
      <vt:lpstr>SIST. VHF-HF</vt:lpstr>
      <vt:lpstr>SIST. TV- TELEPRES</vt:lpstr>
      <vt:lpstr>SIST-DET-EXT-CD</vt:lpstr>
      <vt:lpstr> SISTEMA PROC-ALM-GEST.COLA</vt:lpstr>
      <vt:lpstr>BMS</vt:lpstr>
      <vt:lpstr>SISTEMAS </vt:lpstr>
      <vt:lpstr>EQP. OFIMATICO</vt:lpstr>
      <vt:lpstr>CARATULA!Área_de_impresión</vt:lpstr>
      <vt:lpstr>' SISTEMA PROC-ALM-GEST.COLA'!Títulos_a_imprimir</vt:lpstr>
      <vt:lpstr>'ACCESO SEG.'!Títulos_a_imprimir</vt:lpstr>
      <vt:lpstr>BACKBONE!Títulos_a_imprimir</vt:lpstr>
      <vt:lpstr>BMS!Títulos_a_imprimir</vt:lpstr>
      <vt:lpstr>'CABLEADO HORIZONTAL'!Títulos_a_imprimir</vt:lpstr>
      <vt:lpstr>CANALIZACION!Títulos_a_imprimir</vt:lpstr>
      <vt:lpstr>CONECTIVIDAD!Títulos_a_imprimir</vt:lpstr>
      <vt:lpstr>DAI!Títulos_a_imprimir</vt:lpstr>
      <vt:lpstr>'GABINETE-EQP PASIVOS'!Títulos_a_imprimir</vt:lpstr>
      <vt:lpstr>'LLM ENFE.'!Títulos_a_imprimir</vt:lpstr>
      <vt:lpstr>'RELOJ SINC.'!Títulos_a_imprimir</vt:lpstr>
      <vt:lpstr>RESUMEN!Títulos_a_imprimir</vt:lpstr>
      <vt:lpstr>SALIDAS!Títulos_a_imprimir</vt:lpstr>
      <vt:lpstr>'SIST. TV- TELEPRES'!Títulos_a_imprimir</vt:lpstr>
      <vt:lpstr>'SIST. VHF-HF'!Títulos_a_imprimir</vt:lpstr>
      <vt:lpstr>'SIST-DET-EXT-CD'!Títulos_a_imprimir</vt:lpstr>
      <vt:lpstr>'SISTEMAS '!Títulos_a_imprimir</vt:lpstr>
      <vt:lpstr>'SONIDO PERIFONEO'!Títulos_a_imprimir</vt:lpstr>
      <vt:lpstr>TELEF!Títulos_a_imprimir</vt:lpstr>
      <vt:lpstr>'VIDEO VIG.'!Títulos_a_imprimir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RPV</dc:creator>
  <cp:lastModifiedBy>TOSHIBA</cp:lastModifiedBy>
  <cp:lastPrinted>2022-07-08T16:15:50Z</cp:lastPrinted>
  <dcterms:created xsi:type="dcterms:W3CDTF">2020-06-29T03:55:27Z</dcterms:created>
  <dcterms:modified xsi:type="dcterms:W3CDTF">2022-07-17T05:04:41Z</dcterms:modified>
</cp:coreProperties>
</file>